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ФГБУ Роскультура\Обучение\июль 26 (Охрана труда)\на Торги\"/>
    </mc:Choice>
  </mc:AlternateContent>
  <xr:revisionPtr revIDLastSave="0" documentId="13_ncr:1_{E4DB408B-8490-4ECC-B5FA-348F43BE03CD}" xr6:coauthVersionLast="47" xr6:coauthVersionMax="47" xr10:uidLastSave="{00000000-0000-0000-0000-000000000000}"/>
  <bookViews>
    <workbookView xWindow="-28920" yWindow="-120" windowWidth="29040" windowHeight="15840" tabRatio="555" xr2:uid="{00000000-000D-0000-FFFF-FFFF00000000}"/>
  </bookViews>
  <sheets>
    <sheet name="Общий НМ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H36" i="1"/>
  <c r="G32" i="1"/>
  <c r="F32" i="1"/>
  <c r="E32" i="1"/>
  <c r="H16" i="1"/>
  <c r="G12" i="1"/>
  <c r="F12" i="1"/>
  <c r="H21" i="1"/>
  <c r="G17" i="1"/>
  <c r="F17" i="1"/>
  <c r="E17" i="1"/>
  <c r="H26" i="1"/>
  <c r="G22" i="1"/>
  <c r="F22" i="1"/>
  <c r="E22" i="1"/>
  <c r="E27" i="1"/>
  <c r="E37" i="1"/>
  <c r="H41" i="1"/>
  <c r="G37" i="1"/>
  <c r="F37" i="1"/>
  <c r="G27" i="1"/>
  <c r="F27" i="1"/>
  <c r="H31" i="1"/>
  <c r="H32" i="1" l="1"/>
  <c r="J34" i="1" s="1"/>
  <c r="J35" i="1" s="1"/>
  <c r="J36" i="1" s="1"/>
  <c r="H22" i="1"/>
  <c r="J24" i="1" s="1"/>
  <c r="J25" i="1" s="1"/>
  <c r="J26" i="1" s="1"/>
  <c r="H17" i="1"/>
  <c r="J19" i="1" s="1"/>
  <c r="J20" i="1" s="1"/>
  <c r="J21" i="1" s="1"/>
  <c r="H12" i="1"/>
  <c r="H37" i="1"/>
  <c r="J39" i="1" s="1"/>
  <c r="J40" i="1" s="1"/>
  <c r="J41" i="1" s="1"/>
  <c r="H27" i="1"/>
  <c r="J29" i="1" s="1"/>
  <c r="J14" i="1" l="1"/>
  <c r="J15" i="1" s="1"/>
  <c r="J16" i="1" s="1"/>
  <c r="J42" i="1"/>
  <c r="J30" i="1"/>
  <c r="J43" i="1" s="1"/>
  <c r="J31" i="1" l="1"/>
  <c r="J44" i="1" s="1"/>
</calcChain>
</file>

<file path=xl/sharedStrings.xml><?xml version="1.0" encoding="utf-8"?>
<sst xmlns="http://schemas.openxmlformats.org/spreadsheetml/2006/main" count="172" uniqueCount="41">
  <si>
    <t xml:space="preserve">Основные характеристики      </t>
  </si>
  <si>
    <t>Ед. изм.</t>
  </si>
  <si>
    <t>Цена за единицу</t>
  </si>
  <si>
    <t xml:space="preserve">Источники информации </t>
  </si>
  <si>
    <t xml:space="preserve">Средняя цена, руб. </t>
  </si>
  <si>
    <t>Х</t>
  </si>
  <si>
    <t>Срок действия цен</t>
  </si>
  <si>
    <t>Категории</t>
  </si>
  <si>
    <t>Количество</t>
  </si>
  <si>
    <t>Сумма НДС (рублей), ставка налога НДС (процентов)</t>
  </si>
  <si>
    <t>Итого начальная (максимальная) цена контракта (цена лота) с учетом НДС</t>
  </si>
  <si>
    <t>Дата сбора данных</t>
  </si>
  <si>
    <t>Приложение № 2</t>
  </si>
  <si>
    <t>к Протоколу максимального значения цены контракта (цены лота)</t>
  </si>
  <si>
    <t>Вицнаровский В.В.</t>
  </si>
  <si>
    <t xml:space="preserve">   (должность)</t>
  </si>
  <si>
    <t xml:space="preserve">  (подпись)</t>
  </si>
  <si>
    <t>(дата составления)</t>
  </si>
  <si>
    <t>Сумма налога на добавленную стоимость (рублей), ставка налога на добавленную стоимость (процентов)</t>
  </si>
  <si>
    <t>Кол-во товара</t>
  </si>
  <si>
    <t>Стоимость товара, руб.</t>
  </si>
  <si>
    <t>Поставщик 1</t>
  </si>
  <si>
    <t>Поставщик 2</t>
  </si>
  <si>
    <t>Поставщик 3</t>
  </si>
  <si>
    <t>Цена за единицу ТРУ без учета налога на добавленную стоимость</t>
  </si>
  <si>
    <t>Итого начальная цена единицы ТРУ без учета НДС</t>
  </si>
  <si>
    <t>Итого начальная (максимальная) цена контракта (цена лота), начальная цена единицы ТРУ, начальная сумма цен единиц товара без учета налога на добавленную стоимость</t>
  </si>
  <si>
    <t>Итого начальная (максимальная) цена контракта (цена лота), начальная цена единицы ТРУ, начальная сумма цен единиц товара с учетом налога на добавленную стоимость</t>
  </si>
  <si>
    <t>Контрактный управляющий</t>
  </si>
  <si>
    <t xml:space="preserve">Общие вопросы охраны труда и функционирования системы управления охраной труда», код А </t>
  </si>
  <si>
    <t>Человек</t>
  </si>
  <si>
    <t>Безопасные методы и приёмы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рисков, код Б</t>
  </si>
  <si>
    <t>Оказание первой помощи пострадавшим</t>
  </si>
  <si>
    <t xml:space="preserve">Гражданская оборона и защита от чрезвычайных ситуаций </t>
  </si>
  <si>
    <t>Гражданская оборона и защита от чрезвычайных ситуаций</t>
  </si>
  <si>
    <t>Специалист по пожарной профилактике</t>
  </si>
  <si>
    <t>Определение начальной (максимальной) цены контракта (цены лота) с использованием метода сопоставимых рыночных цен (анализа рынка) стоимости закупки: Оказание образовательных услуг.</t>
  </si>
  <si>
    <t>№ 1 вх. № 66-07 от 30.07.2026</t>
  </si>
  <si>
    <t>№ 2 вх. № 67-07 от 30.07.2026</t>
  </si>
  <si>
    <t>№ 3 вх. № 68-07 от 30.07.2026</t>
  </si>
  <si>
    <t xml:space="preserve">Начальная (максимальная) цена контракта составляет: 65 833,33 руб. (шестьдесят пять тысяч восемьсот тридцать три) рубля 33 копейки, в т.ч.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</si>
</sst>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0"/>
    <numFmt numFmtId="165" formatCode="#,##0.00\ &quot;₽&quot;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9" fontId="6" fillId="2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4" fontId="4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/>
    <xf numFmtId="4" fontId="10" fillId="0" borderId="0" xfId="0" applyNumberFormat="1" applyFont="1" applyAlignment="1">
      <alignment horizontal="left" vertical="center" wrapText="1"/>
    </xf>
    <xf numFmtId="9" fontId="6" fillId="0" borderId="5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 wrapText="1"/>
    </xf>
    <xf numFmtId="4" fontId="4" fillId="2" borderId="20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4" fontId="5" fillId="0" borderId="8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9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63"/>
  <sheetViews>
    <sheetView tabSelected="1" topLeftCell="A34" zoomScale="85" zoomScaleNormal="85" workbookViewId="0">
      <selection activeCell="E17" sqref="E17"/>
    </sheetView>
  </sheetViews>
  <sheetFormatPr defaultRowHeight="12.75" x14ac:dyDescent="0.25"/>
  <cols>
    <col min="1" max="1" width="9.140625" style="18"/>
    <col min="2" max="2" width="25.5703125" style="18" customWidth="1"/>
    <col min="3" max="3" width="34.28515625" style="18" customWidth="1"/>
    <col min="4" max="4" width="9.5703125" style="18" customWidth="1"/>
    <col min="5" max="5" width="15" style="18" customWidth="1"/>
    <col min="6" max="6" width="15.140625" style="18" customWidth="1"/>
    <col min="7" max="7" width="18" style="18" customWidth="1"/>
    <col min="8" max="8" width="10.7109375" style="18" customWidth="1"/>
    <col min="9" max="9" width="14.42578125" style="18" customWidth="1"/>
    <col min="10" max="10" width="20" style="18" customWidth="1"/>
    <col min="11" max="14" width="9.140625" style="18"/>
    <col min="15" max="15" width="20.42578125" style="18" customWidth="1"/>
    <col min="16" max="20" width="9.140625" style="18"/>
    <col min="21" max="21" width="16.140625" style="18" customWidth="1"/>
    <col min="22" max="22" width="11.7109375" style="18" bestFit="1" customWidth="1"/>
    <col min="23" max="16384" width="9.140625" style="18"/>
  </cols>
  <sheetData>
    <row r="1" spans="2:10" x14ac:dyDescent="0.25">
      <c r="J1" s="30" t="s">
        <v>12</v>
      </c>
    </row>
    <row r="2" spans="2:10" ht="15.75" customHeight="1" x14ac:dyDescent="0.25">
      <c r="G2" s="29"/>
      <c r="H2" s="29"/>
      <c r="I2" s="29"/>
      <c r="J2" s="29" t="s">
        <v>13</v>
      </c>
    </row>
    <row r="3" spans="2:10" ht="39.75" customHeight="1" x14ac:dyDescent="0.25">
      <c r="B3" s="90" t="s">
        <v>36</v>
      </c>
      <c r="C3" s="90"/>
      <c r="D3" s="90"/>
      <c r="E3" s="90"/>
      <c r="F3" s="90"/>
      <c r="G3" s="90"/>
      <c r="H3" s="90"/>
      <c r="I3" s="90"/>
      <c r="J3" s="90"/>
    </row>
    <row r="4" spans="2:10" ht="21.75" customHeight="1" thickBot="1" x14ac:dyDescent="0.3">
      <c r="B4" s="11"/>
      <c r="C4" s="11"/>
      <c r="D4" s="11"/>
      <c r="E4" s="11"/>
      <c r="F4" s="11"/>
      <c r="G4" s="11"/>
      <c r="H4" s="11"/>
      <c r="I4" s="11"/>
      <c r="J4" s="11"/>
    </row>
    <row r="5" spans="2:10" x14ac:dyDescent="0.25">
      <c r="B5" s="91" t="s">
        <v>7</v>
      </c>
      <c r="C5" s="94" t="s">
        <v>0</v>
      </c>
      <c r="D5" s="94" t="s">
        <v>1</v>
      </c>
      <c r="E5" s="94" t="s">
        <v>2</v>
      </c>
      <c r="F5" s="94"/>
      <c r="G5" s="94"/>
      <c r="H5" s="94"/>
      <c r="I5" s="94" t="s">
        <v>19</v>
      </c>
      <c r="J5" s="97" t="s">
        <v>20</v>
      </c>
    </row>
    <row r="6" spans="2:10" x14ac:dyDescent="0.25">
      <c r="B6" s="92"/>
      <c r="C6" s="95"/>
      <c r="D6" s="95"/>
      <c r="E6" s="95"/>
      <c r="F6" s="95"/>
      <c r="G6" s="95"/>
      <c r="H6" s="95"/>
      <c r="I6" s="95"/>
      <c r="J6" s="98"/>
    </row>
    <row r="7" spans="2:10" x14ac:dyDescent="0.25">
      <c r="B7" s="92"/>
      <c r="C7" s="95"/>
      <c r="D7" s="95"/>
      <c r="E7" s="95" t="s">
        <v>3</v>
      </c>
      <c r="F7" s="95"/>
      <c r="G7" s="95"/>
      <c r="H7" s="95" t="s">
        <v>4</v>
      </c>
      <c r="I7" s="95"/>
      <c r="J7" s="98"/>
    </row>
    <row r="8" spans="2:10" x14ac:dyDescent="0.25">
      <c r="B8" s="92"/>
      <c r="C8" s="95"/>
      <c r="D8" s="95"/>
      <c r="E8" s="95"/>
      <c r="F8" s="95"/>
      <c r="G8" s="95"/>
      <c r="H8" s="95"/>
      <c r="I8" s="95"/>
      <c r="J8" s="98"/>
    </row>
    <row r="9" spans="2:10" ht="13.5" thickBot="1" x14ac:dyDescent="0.3">
      <c r="B9" s="93"/>
      <c r="C9" s="96"/>
      <c r="D9" s="96"/>
      <c r="E9" s="3" t="s">
        <v>21</v>
      </c>
      <c r="F9" s="3" t="s">
        <v>22</v>
      </c>
      <c r="G9" s="3" t="s">
        <v>23</v>
      </c>
      <c r="H9" s="96"/>
      <c r="I9" s="96"/>
      <c r="J9" s="99"/>
    </row>
    <row r="10" spans="2:10" ht="13.5" thickBot="1" x14ac:dyDescent="0.3">
      <c r="B10" s="13">
        <v>1</v>
      </c>
      <c r="C10" s="14">
        <v>2</v>
      </c>
      <c r="D10" s="14">
        <v>3</v>
      </c>
      <c r="E10" s="14">
        <v>4</v>
      </c>
      <c r="F10" s="14">
        <v>5</v>
      </c>
      <c r="G10" s="14">
        <v>6</v>
      </c>
      <c r="H10" s="14">
        <v>7</v>
      </c>
      <c r="I10" s="14">
        <v>8</v>
      </c>
      <c r="J10" s="15">
        <v>9</v>
      </c>
    </row>
    <row r="11" spans="2:10" ht="13.5" thickBot="1" x14ac:dyDescent="0.3">
      <c r="B11" s="64"/>
      <c r="C11" s="65"/>
      <c r="D11" s="65"/>
      <c r="E11" s="65"/>
      <c r="F11" s="65"/>
      <c r="G11" s="65"/>
      <c r="H11" s="65"/>
      <c r="I11" s="65"/>
      <c r="J11" s="66"/>
    </row>
    <row r="12" spans="2:10" ht="38.25" x14ac:dyDescent="0.25">
      <c r="B12" s="20" t="s">
        <v>24</v>
      </c>
      <c r="C12" s="84" t="s">
        <v>29</v>
      </c>
      <c r="D12" s="84" t="s">
        <v>30</v>
      </c>
      <c r="E12" s="49">
        <f>ROUND(E16/1.22,2)</f>
        <v>983.61</v>
      </c>
      <c r="F12" s="49">
        <f>ROUND(F16/1.22,2)</f>
        <v>1229.51</v>
      </c>
      <c r="G12" s="49">
        <f>ROUND(G16/1.22,2)</f>
        <v>1475.41</v>
      </c>
      <c r="H12" s="50">
        <f>ROUND((E12+F12+G12)/3,2)</f>
        <v>1229.51</v>
      </c>
      <c r="I12" s="50"/>
      <c r="J12" s="51"/>
    </row>
    <row r="13" spans="2:10" x14ac:dyDescent="0.25">
      <c r="B13" s="21" t="s">
        <v>8</v>
      </c>
      <c r="C13" s="5"/>
      <c r="D13" s="5"/>
      <c r="E13" s="52" t="s">
        <v>5</v>
      </c>
      <c r="F13" s="52" t="s">
        <v>5</v>
      </c>
      <c r="G13" s="52" t="s">
        <v>5</v>
      </c>
      <c r="H13" s="52" t="s">
        <v>5</v>
      </c>
      <c r="I13" s="67">
        <v>19</v>
      </c>
      <c r="J13" s="53"/>
    </row>
    <row r="14" spans="2:10" ht="25.5" x14ac:dyDescent="0.25">
      <c r="B14" s="21" t="s">
        <v>25</v>
      </c>
      <c r="C14" s="5"/>
      <c r="D14" s="85"/>
      <c r="E14" s="52" t="s">
        <v>5</v>
      </c>
      <c r="F14" s="52" t="s">
        <v>5</v>
      </c>
      <c r="G14" s="52" t="s">
        <v>5</v>
      </c>
      <c r="H14" s="52" t="s">
        <v>5</v>
      </c>
      <c r="I14" s="52"/>
      <c r="J14" s="53">
        <f>ROUND(H12*I13,2)</f>
        <v>23360.69</v>
      </c>
    </row>
    <row r="15" spans="2:10" ht="25.5" x14ac:dyDescent="0.25">
      <c r="B15" s="83" t="s">
        <v>9</v>
      </c>
      <c r="C15" s="43">
        <v>0.22</v>
      </c>
      <c r="D15" s="85"/>
      <c r="E15" s="54" t="s">
        <v>5</v>
      </c>
      <c r="F15" s="54" t="s">
        <v>5</v>
      </c>
      <c r="G15" s="54" t="s">
        <v>5</v>
      </c>
      <c r="H15" s="54" t="s">
        <v>5</v>
      </c>
      <c r="I15" s="54" t="s">
        <v>5</v>
      </c>
      <c r="J15" s="53">
        <f>ROUND((H16*I13)-J14,2)</f>
        <v>5139.3100000000004</v>
      </c>
    </row>
    <row r="16" spans="2:10" ht="51.75" thickBot="1" x14ac:dyDescent="0.3">
      <c r="B16" s="45" t="s">
        <v>10</v>
      </c>
      <c r="C16" s="46"/>
      <c r="D16" s="47"/>
      <c r="E16" s="55">
        <v>1200</v>
      </c>
      <c r="F16" s="48">
        <v>1500</v>
      </c>
      <c r="G16" s="48">
        <v>1800</v>
      </c>
      <c r="H16" s="48">
        <f>ROUND((E16+F16+G16)/3,2)</f>
        <v>1500</v>
      </c>
      <c r="I16" s="56" t="s">
        <v>5</v>
      </c>
      <c r="J16" s="57">
        <f>(J14+J15)</f>
        <v>28500</v>
      </c>
    </row>
    <row r="17" spans="2:10" ht="114.75" x14ac:dyDescent="0.25">
      <c r="B17" s="20" t="s">
        <v>24</v>
      </c>
      <c r="C17" s="84" t="s">
        <v>31</v>
      </c>
      <c r="D17" s="84" t="s">
        <v>30</v>
      </c>
      <c r="E17" s="49">
        <f>ROUND(E21/1.22,2)</f>
        <v>983.61</v>
      </c>
      <c r="F17" s="49">
        <f>ROUND(F21/1.22,2)</f>
        <v>1229.51</v>
      </c>
      <c r="G17" s="49">
        <f>ROUND(G21/1.22,2)</f>
        <v>1475.41</v>
      </c>
      <c r="H17" s="50">
        <f>ROUND((E17+F17+G17)/3,2)</f>
        <v>1229.51</v>
      </c>
      <c r="I17" s="50"/>
      <c r="J17" s="51"/>
    </row>
    <row r="18" spans="2:10" x14ac:dyDescent="0.25">
      <c r="B18" s="21" t="s">
        <v>8</v>
      </c>
      <c r="C18" s="5"/>
      <c r="D18" s="5"/>
      <c r="E18" s="52" t="s">
        <v>5</v>
      </c>
      <c r="F18" s="52" t="s">
        <v>5</v>
      </c>
      <c r="G18" s="52" t="s">
        <v>5</v>
      </c>
      <c r="H18" s="52" t="s">
        <v>5</v>
      </c>
      <c r="I18" s="67">
        <v>5</v>
      </c>
      <c r="J18" s="53"/>
    </row>
    <row r="19" spans="2:10" ht="25.5" x14ac:dyDescent="0.25">
      <c r="B19" s="21" t="s">
        <v>25</v>
      </c>
      <c r="C19" s="5"/>
      <c r="D19" s="85"/>
      <c r="E19" s="52" t="s">
        <v>5</v>
      </c>
      <c r="F19" s="52" t="s">
        <v>5</v>
      </c>
      <c r="G19" s="52" t="s">
        <v>5</v>
      </c>
      <c r="H19" s="52" t="s">
        <v>5</v>
      </c>
      <c r="I19" s="52"/>
      <c r="J19" s="53">
        <f>ROUND(H17*I18,2)</f>
        <v>6147.55</v>
      </c>
    </row>
    <row r="20" spans="2:10" ht="25.5" x14ac:dyDescent="0.25">
      <c r="B20" s="83" t="s">
        <v>9</v>
      </c>
      <c r="C20" s="43">
        <v>0.22</v>
      </c>
      <c r="D20" s="85"/>
      <c r="E20" s="54" t="s">
        <v>5</v>
      </c>
      <c r="F20" s="54" t="s">
        <v>5</v>
      </c>
      <c r="G20" s="54" t="s">
        <v>5</v>
      </c>
      <c r="H20" s="54" t="s">
        <v>5</v>
      </c>
      <c r="I20" s="54" t="s">
        <v>5</v>
      </c>
      <c r="J20" s="53">
        <f>ROUND((H21*I18)-J19,2)</f>
        <v>1352.45</v>
      </c>
    </row>
    <row r="21" spans="2:10" ht="51.75" thickBot="1" x14ac:dyDescent="0.3">
      <c r="B21" s="45" t="s">
        <v>10</v>
      </c>
      <c r="C21" s="46"/>
      <c r="D21" s="47"/>
      <c r="E21" s="55">
        <v>1200</v>
      </c>
      <c r="F21" s="48">
        <v>1500</v>
      </c>
      <c r="G21" s="48">
        <v>1800</v>
      </c>
      <c r="H21" s="48">
        <f>ROUND((E21+F21+G21)/3,2)</f>
        <v>1500</v>
      </c>
      <c r="I21" s="56" t="s">
        <v>5</v>
      </c>
      <c r="J21" s="57">
        <f>(J19+J20)</f>
        <v>7500</v>
      </c>
    </row>
    <row r="22" spans="2:10" ht="38.25" x14ac:dyDescent="0.25">
      <c r="B22" s="20" t="s">
        <v>24</v>
      </c>
      <c r="C22" s="84" t="s">
        <v>32</v>
      </c>
      <c r="D22" s="84" t="s">
        <v>30</v>
      </c>
      <c r="E22" s="49">
        <f>ROUND(E26/1.22,2)</f>
        <v>983.61</v>
      </c>
      <c r="F22" s="49">
        <f>ROUND(F26/1.22,2)</f>
        <v>1229.51</v>
      </c>
      <c r="G22" s="49">
        <f>ROUND(G26/1.22,2)</f>
        <v>1475.41</v>
      </c>
      <c r="H22" s="50">
        <f>ROUND((E22+F22+G22)/3,2)</f>
        <v>1229.51</v>
      </c>
      <c r="I22" s="50"/>
      <c r="J22" s="51"/>
    </row>
    <row r="23" spans="2:10" x14ac:dyDescent="0.25">
      <c r="B23" s="21" t="s">
        <v>8</v>
      </c>
      <c r="C23" s="5"/>
      <c r="D23" s="5"/>
      <c r="E23" s="52" t="s">
        <v>5</v>
      </c>
      <c r="F23" s="52" t="s">
        <v>5</v>
      </c>
      <c r="G23" s="52" t="s">
        <v>5</v>
      </c>
      <c r="H23" s="52" t="s">
        <v>5</v>
      </c>
      <c r="I23" s="67">
        <v>5</v>
      </c>
      <c r="J23" s="53"/>
    </row>
    <row r="24" spans="2:10" ht="25.5" x14ac:dyDescent="0.25">
      <c r="B24" s="21" t="s">
        <v>25</v>
      </c>
      <c r="C24" s="5"/>
      <c r="D24" s="85"/>
      <c r="E24" s="52" t="s">
        <v>5</v>
      </c>
      <c r="F24" s="52" t="s">
        <v>5</v>
      </c>
      <c r="G24" s="52" t="s">
        <v>5</v>
      </c>
      <c r="H24" s="52" t="s">
        <v>5</v>
      </c>
      <c r="I24" s="52"/>
      <c r="J24" s="53">
        <f>ROUND(H22*I23,2)</f>
        <v>6147.55</v>
      </c>
    </row>
    <row r="25" spans="2:10" ht="25.5" x14ac:dyDescent="0.25">
      <c r="B25" s="83" t="s">
        <v>9</v>
      </c>
      <c r="C25" s="43">
        <v>0.22</v>
      </c>
      <c r="D25" s="85"/>
      <c r="E25" s="54" t="s">
        <v>5</v>
      </c>
      <c r="F25" s="54" t="s">
        <v>5</v>
      </c>
      <c r="G25" s="54" t="s">
        <v>5</v>
      </c>
      <c r="H25" s="54" t="s">
        <v>5</v>
      </c>
      <c r="I25" s="54" t="s">
        <v>5</v>
      </c>
      <c r="J25" s="53">
        <f>ROUND((H26*I23)-J24,2)</f>
        <v>1352.45</v>
      </c>
    </row>
    <row r="26" spans="2:10" ht="51.75" thickBot="1" x14ac:dyDescent="0.3">
      <c r="B26" s="45" t="s">
        <v>10</v>
      </c>
      <c r="C26" s="46"/>
      <c r="D26" s="47"/>
      <c r="E26" s="55">
        <v>1200</v>
      </c>
      <c r="F26" s="48">
        <v>1500</v>
      </c>
      <c r="G26" s="48">
        <v>1800</v>
      </c>
      <c r="H26" s="48">
        <f>ROUND((E26+F26+G26)/3,2)</f>
        <v>1500</v>
      </c>
      <c r="I26" s="56" t="s">
        <v>5</v>
      </c>
      <c r="J26" s="57">
        <f>(J24+J25)</f>
        <v>7500</v>
      </c>
    </row>
    <row r="27" spans="2:10" ht="38.25" x14ac:dyDescent="0.25">
      <c r="B27" s="20" t="s">
        <v>24</v>
      </c>
      <c r="C27" s="74" t="s">
        <v>33</v>
      </c>
      <c r="D27" s="74" t="s">
        <v>30</v>
      </c>
      <c r="E27" s="49">
        <f>ROUND(E31/1.22,2)</f>
        <v>3688.52</v>
      </c>
      <c r="F27" s="49">
        <f>ROUND(F31/1.22,2)</f>
        <v>4303.28</v>
      </c>
      <c r="G27" s="49">
        <f>ROUND(G31/1.22,2)</f>
        <v>3688.52</v>
      </c>
      <c r="H27" s="50">
        <f>ROUND((E27+F27+G27)/3,2)</f>
        <v>3893.44</v>
      </c>
      <c r="I27" s="50"/>
      <c r="J27" s="51"/>
    </row>
    <row r="28" spans="2:10" x14ac:dyDescent="0.25">
      <c r="B28" s="21" t="s">
        <v>8</v>
      </c>
      <c r="C28" s="5"/>
      <c r="D28" s="5"/>
      <c r="E28" s="52" t="s">
        <v>5</v>
      </c>
      <c r="F28" s="52" t="s">
        <v>5</v>
      </c>
      <c r="G28" s="52" t="s">
        <v>5</v>
      </c>
      <c r="H28" s="52" t="s">
        <v>5</v>
      </c>
      <c r="I28" s="67">
        <v>1</v>
      </c>
      <c r="J28" s="53"/>
    </row>
    <row r="29" spans="2:10" ht="25.5" x14ac:dyDescent="0.25">
      <c r="B29" s="21" t="s">
        <v>25</v>
      </c>
      <c r="C29" s="5"/>
      <c r="D29" s="75"/>
      <c r="E29" s="52" t="s">
        <v>5</v>
      </c>
      <c r="F29" s="52" t="s">
        <v>5</v>
      </c>
      <c r="G29" s="52" t="s">
        <v>5</v>
      </c>
      <c r="H29" s="52" t="s">
        <v>5</v>
      </c>
      <c r="I29" s="52"/>
      <c r="J29" s="53">
        <f>ROUND(H27*I28,2)</f>
        <v>3893.44</v>
      </c>
    </row>
    <row r="30" spans="2:10" ht="25.5" x14ac:dyDescent="0.25">
      <c r="B30" s="73" t="s">
        <v>9</v>
      </c>
      <c r="C30" s="43">
        <v>0.22</v>
      </c>
      <c r="D30" s="75"/>
      <c r="E30" s="54" t="s">
        <v>5</v>
      </c>
      <c r="F30" s="54" t="s">
        <v>5</v>
      </c>
      <c r="G30" s="54" t="s">
        <v>5</v>
      </c>
      <c r="H30" s="54" t="s">
        <v>5</v>
      </c>
      <c r="I30" s="54" t="s">
        <v>5</v>
      </c>
      <c r="J30" s="53">
        <f>ROUND((H31*I28)-J29,2)</f>
        <v>856.56</v>
      </c>
    </row>
    <row r="31" spans="2:10" ht="51.75" thickBot="1" x14ac:dyDescent="0.3">
      <c r="B31" s="45" t="s">
        <v>10</v>
      </c>
      <c r="C31" s="46"/>
      <c r="D31" s="47"/>
      <c r="E31" s="55">
        <v>4500</v>
      </c>
      <c r="F31" s="48">
        <v>5250</v>
      </c>
      <c r="G31" s="48">
        <v>4500</v>
      </c>
      <c r="H31" s="48">
        <f>ROUND((E31+F31+G31)/3,2)</f>
        <v>4750</v>
      </c>
      <c r="I31" s="56" t="s">
        <v>5</v>
      </c>
      <c r="J31" s="57">
        <f>(J29+J30)</f>
        <v>4750</v>
      </c>
    </row>
    <row r="32" spans="2:10" ht="38.25" x14ac:dyDescent="0.25">
      <c r="B32" s="20" t="s">
        <v>24</v>
      </c>
      <c r="C32" s="84" t="s">
        <v>34</v>
      </c>
      <c r="D32" s="84" t="s">
        <v>30</v>
      </c>
      <c r="E32" s="49">
        <f>ROUND(E36/1.22,2)</f>
        <v>3688.52</v>
      </c>
      <c r="F32" s="49">
        <f>ROUND(F36/1.22,2)</f>
        <v>4303.28</v>
      </c>
      <c r="G32" s="49">
        <f>ROUND(G36/1.22,2)</f>
        <v>3688.52</v>
      </c>
      <c r="H32" s="50">
        <f>ROUND((E32+F32+G32)/3,2)</f>
        <v>3893.44</v>
      </c>
      <c r="I32" s="50"/>
      <c r="J32" s="51"/>
    </row>
    <row r="33" spans="2:22" x14ac:dyDescent="0.25">
      <c r="B33" s="21" t="s">
        <v>8</v>
      </c>
      <c r="C33" s="5"/>
      <c r="D33" s="5"/>
      <c r="E33" s="52" t="s">
        <v>5</v>
      </c>
      <c r="F33" s="52" t="s">
        <v>5</v>
      </c>
      <c r="G33" s="52" t="s">
        <v>5</v>
      </c>
      <c r="H33" s="52" t="s">
        <v>5</v>
      </c>
      <c r="I33" s="67">
        <v>1</v>
      </c>
      <c r="J33" s="53"/>
      <c r="O33" s="70"/>
    </row>
    <row r="34" spans="2:22" ht="25.5" x14ac:dyDescent="0.25">
      <c r="B34" s="21" t="s">
        <v>25</v>
      </c>
      <c r="C34" s="5"/>
      <c r="D34" s="85"/>
      <c r="E34" s="52" t="s">
        <v>5</v>
      </c>
      <c r="F34" s="52" t="s">
        <v>5</v>
      </c>
      <c r="G34" s="52" t="s">
        <v>5</v>
      </c>
      <c r="H34" s="52" t="s">
        <v>5</v>
      </c>
      <c r="I34" s="52"/>
      <c r="J34" s="53">
        <f>ROUND(H32*I33,2)</f>
        <v>3893.44</v>
      </c>
    </row>
    <row r="35" spans="2:22" ht="25.5" x14ac:dyDescent="0.25">
      <c r="B35" s="83" t="s">
        <v>9</v>
      </c>
      <c r="C35" s="43">
        <v>0.22</v>
      </c>
      <c r="D35" s="85"/>
      <c r="E35" s="54" t="s">
        <v>5</v>
      </c>
      <c r="F35" s="54" t="s">
        <v>5</v>
      </c>
      <c r="G35" s="54" t="s">
        <v>5</v>
      </c>
      <c r="H35" s="54" t="s">
        <v>5</v>
      </c>
      <c r="I35" s="54" t="s">
        <v>5</v>
      </c>
      <c r="J35" s="53">
        <f>ROUND((H36*I33)-J34,2)</f>
        <v>856.56</v>
      </c>
    </row>
    <row r="36" spans="2:22" ht="51.75" thickBot="1" x14ac:dyDescent="0.3">
      <c r="B36" s="45" t="s">
        <v>10</v>
      </c>
      <c r="C36" s="46"/>
      <c r="D36" s="47"/>
      <c r="E36" s="55">
        <v>4500</v>
      </c>
      <c r="F36" s="48">
        <v>5250</v>
      </c>
      <c r="G36" s="48">
        <v>4500</v>
      </c>
      <c r="H36" s="48">
        <f>ROUND((E36+F36+G36)/3,2)</f>
        <v>4750</v>
      </c>
      <c r="I36" s="56" t="s">
        <v>5</v>
      </c>
      <c r="J36" s="57">
        <f>(J34+J35)</f>
        <v>4750</v>
      </c>
    </row>
    <row r="37" spans="2:22" ht="38.25" x14ac:dyDescent="0.25">
      <c r="B37" s="20" t="s">
        <v>24</v>
      </c>
      <c r="C37" s="80" t="s">
        <v>35</v>
      </c>
      <c r="D37" s="80" t="s">
        <v>30</v>
      </c>
      <c r="E37" s="49">
        <f>ROUND(E41/1.22,2)</f>
        <v>9836.07</v>
      </c>
      <c r="F37" s="49">
        <f>ROUND(F41/1.22,2)</f>
        <v>11065.57</v>
      </c>
      <c r="G37" s="49">
        <f>ROUND(G41/1.22,2)</f>
        <v>10655.74</v>
      </c>
      <c r="H37" s="50">
        <f>ROUND((E37+F37+G37)/3,2)</f>
        <v>10519.13</v>
      </c>
      <c r="I37" s="50"/>
      <c r="J37" s="51"/>
    </row>
    <row r="38" spans="2:22" x14ac:dyDescent="0.25">
      <c r="B38" s="21" t="s">
        <v>8</v>
      </c>
      <c r="C38" s="5"/>
      <c r="D38" s="5"/>
      <c r="E38" s="52" t="s">
        <v>5</v>
      </c>
      <c r="F38" s="52" t="s">
        <v>5</v>
      </c>
      <c r="G38" s="52" t="s">
        <v>5</v>
      </c>
      <c r="H38" s="52" t="s">
        <v>5</v>
      </c>
      <c r="I38" s="67">
        <v>1</v>
      </c>
      <c r="J38" s="53"/>
      <c r="O38" s="70"/>
    </row>
    <row r="39" spans="2:22" ht="25.5" x14ac:dyDescent="0.25">
      <c r="B39" s="21" t="s">
        <v>25</v>
      </c>
      <c r="C39" s="5"/>
      <c r="D39" s="81"/>
      <c r="E39" s="52" t="s">
        <v>5</v>
      </c>
      <c r="F39" s="52" t="s">
        <v>5</v>
      </c>
      <c r="G39" s="52" t="s">
        <v>5</v>
      </c>
      <c r="H39" s="52" t="s">
        <v>5</v>
      </c>
      <c r="I39" s="52"/>
      <c r="J39" s="53">
        <f>ROUND(H37*I38,2)</f>
        <v>10519.13</v>
      </c>
    </row>
    <row r="40" spans="2:22" ht="25.5" x14ac:dyDescent="0.25">
      <c r="B40" s="79" t="s">
        <v>9</v>
      </c>
      <c r="C40" s="43">
        <v>0.22</v>
      </c>
      <c r="D40" s="81"/>
      <c r="E40" s="54" t="s">
        <v>5</v>
      </c>
      <c r="F40" s="54" t="s">
        <v>5</v>
      </c>
      <c r="G40" s="54" t="s">
        <v>5</v>
      </c>
      <c r="H40" s="54" t="s">
        <v>5</v>
      </c>
      <c r="I40" s="54" t="s">
        <v>5</v>
      </c>
      <c r="J40" s="53">
        <f>ROUND((H41*I38)-J39,2)</f>
        <v>2314.1999999999998</v>
      </c>
    </row>
    <row r="41" spans="2:22" ht="51.75" thickBot="1" x14ac:dyDescent="0.3">
      <c r="B41" s="45" t="s">
        <v>10</v>
      </c>
      <c r="C41" s="46"/>
      <c r="D41" s="47"/>
      <c r="E41" s="55">
        <v>12000</v>
      </c>
      <c r="F41" s="48">
        <v>13500</v>
      </c>
      <c r="G41" s="48">
        <v>13000</v>
      </c>
      <c r="H41" s="48">
        <f>ROUND((E41+F41+G41)/3,2)</f>
        <v>12833.33</v>
      </c>
      <c r="I41" s="56" t="s">
        <v>5</v>
      </c>
      <c r="J41" s="57">
        <f>(J39+J40)</f>
        <v>12833.329999999998</v>
      </c>
    </row>
    <row r="42" spans="2:22" ht="102" x14ac:dyDescent="0.25">
      <c r="B42" s="22" t="s">
        <v>26</v>
      </c>
      <c r="C42" s="23"/>
      <c r="D42" s="6"/>
      <c r="E42" s="60" t="s">
        <v>5</v>
      </c>
      <c r="F42" s="60" t="s">
        <v>5</v>
      </c>
      <c r="G42" s="60" t="s">
        <v>5</v>
      </c>
      <c r="H42" s="60" t="s">
        <v>5</v>
      </c>
      <c r="I42" s="60" t="s">
        <v>5</v>
      </c>
      <c r="J42" s="61">
        <f>ROUND(J29+J39,2)</f>
        <v>14412.57</v>
      </c>
      <c r="U42" s="82"/>
      <c r="V42" s="82"/>
    </row>
    <row r="43" spans="2:22" ht="63.75" x14ac:dyDescent="0.25">
      <c r="B43" s="24" t="s">
        <v>18</v>
      </c>
      <c r="C43" s="16">
        <v>0.22</v>
      </c>
      <c r="D43" s="4"/>
      <c r="E43" s="58" t="s">
        <v>5</v>
      </c>
      <c r="F43" s="58" t="s">
        <v>5</v>
      </c>
      <c r="G43" s="58" t="s">
        <v>5</v>
      </c>
      <c r="H43" s="58" t="s">
        <v>5</v>
      </c>
      <c r="I43" s="58" t="s">
        <v>5</v>
      </c>
      <c r="J43" s="62">
        <f>ROUND(J30+J40,2)</f>
        <v>3170.76</v>
      </c>
    </row>
    <row r="44" spans="2:22" ht="102.75" thickBot="1" x14ac:dyDescent="0.3">
      <c r="B44" s="25" t="s">
        <v>27</v>
      </c>
      <c r="C44" s="26"/>
      <c r="D44" s="1"/>
      <c r="E44" s="63" t="s">
        <v>5</v>
      </c>
      <c r="F44" s="63" t="s">
        <v>5</v>
      </c>
      <c r="G44" s="63" t="s">
        <v>5</v>
      </c>
      <c r="H44" s="63" t="s">
        <v>5</v>
      </c>
      <c r="I44" s="63" t="s">
        <v>5</v>
      </c>
      <c r="J44" s="59">
        <f>ROUND(J16+J21+J26+J36+J31+J41,2)</f>
        <v>65833.33</v>
      </c>
    </row>
    <row r="45" spans="2:22" ht="13.5" x14ac:dyDescent="0.25">
      <c r="B45" s="27" t="s">
        <v>11</v>
      </c>
      <c r="C45" s="2"/>
      <c r="D45" s="2"/>
      <c r="E45" s="76">
        <v>46233</v>
      </c>
      <c r="F45" s="76">
        <v>46233</v>
      </c>
      <c r="G45" s="76">
        <v>46233</v>
      </c>
      <c r="H45" s="2"/>
      <c r="I45" s="2"/>
      <c r="J45" s="7"/>
    </row>
    <row r="46" spans="2:22" ht="14.25" thickBot="1" x14ac:dyDescent="0.3">
      <c r="B46" s="28" t="s">
        <v>6</v>
      </c>
      <c r="C46" s="3"/>
      <c r="D46" s="3"/>
      <c r="E46" s="77">
        <v>46415</v>
      </c>
      <c r="F46" s="77">
        <v>46415</v>
      </c>
      <c r="G46" s="77">
        <v>46415</v>
      </c>
      <c r="H46" s="3"/>
      <c r="I46" s="3"/>
      <c r="J46" s="8"/>
    </row>
    <row r="47" spans="2:22" ht="13.5" x14ac:dyDescent="0.25">
      <c r="B47" s="38"/>
      <c r="C47" s="17"/>
      <c r="D47" s="17"/>
      <c r="E47" s="39"/>
      <c r="F47" s="39"/>
      <c r="G47" s="39"/>
      <c r="H47" s="17"/>
      <c r="I47" s="17"/>
      <c r="J47" s="17"/>
    </row>
    <row r="48" spans="2:22" ht="24" customHeight="1" x14ac:dyDescent="0.25">
      <c r="B48" s="87" t="s">
        <v>40</v>
      </c>
      <c r="C48" s="87"/>
      <c r="D48" s="87"/>
      <c r="E48" s="87"/>
      <c r="F48" s="87"/>
      <c r="G48" s="87"/>
      <c r="H48" s="87"/>
      <c r="I48" s="87"/>
      <c r="J48" s="88"/>
    </row>
    <row r="49" spans="2:10" x14ac:dyDescent="0.25">
      <c r="B49" s="68"/>
      <c r="D49" s="69"/>
      <c r="E49" s="17"/>
      <c r="F49" s="17"/>
      <c r="G49" s="44"/>
      <c r="H49" s="17"/>
      <c r="I49" s="17"/>
      <c r="J49" s="17"/>
    </row>
    <row r="50" spans="2:10" x14ac:dyDescent="0.25">
      <c r="B50" s="30" t="s">
        <v>21</v>
      </c>
      <c r="C50" s="86" t="s">
        <v>37</v>
      </c>
      <c r="D50" s="69"/>
      <c r="E50" s="17"/>
      <c r="F50" s="17"/>
      <c r="G50" s="44"/>
      <c r="H50" s="17"/>
      <c r="I50" s="17"/>
      <c r="J50" s="17"/>
    </row>
    <row r="51" spans="2:10" x14ac:dyDescent="0.25">
      <c r="B51" s="30" t="s">
        <v>22</v>
      </c>
      <c r="C51" s="86" t="s">
        <v>38</v>
      </c>
      <c r="D51" s="69"/>
      <c r="E51" s="17"/>
      <c r="F51" s="17"/>
      <c r="G51" s="44"/>
      <c r="H51" s="17"/>
      <c r="I51" s="17"/>
      <c r="J51" s="17"/>
    </row>
    <row r="52" spans="2:10" x14ac:dyDescent="0.25">
      <c r="B52" s="30" t="s">
        <v>23</v>
      </c>
      <c r="C52" s="86" t="s">
        <v>39</v>
      </c>
      <c r="D52" s="69"/>
      <c r="E52" s="17"/>
      <c r="F52" s="17"/>
      <c r="G52" s="44"/>
      <c r="H52" s="17"/>
      <c r="I52" s="17"/>
      <c r="J52" s="17"/>
    </row>
    <row r="53" spans="2:10" x14ac:dyDescent="0.25">
      <c r="B53" s="30"/>
      <c r="C53" s="72"/>
      <c r="D53" s="69"/>
      <c r="E53" s="17"/>
      <c r="F53" s="17"/>
      <c r="G53" s="44"/>
      <c r="H53" s="17"/>
      <c r="I53" s="17"/>
      <c r="J53" s="17"/>
    </row>
    <row r="54" spans="2:10" x14ac:dyDescent="0.25">
      <c r="B54" s="30"/>
      <c r="C54" s="72"/>
      <c r="D54" s="69"/>
      <c r="E54" s="17"/>
      <c r="F54" s="17"/>
      <c r="G54" s="44"/>
      <c r="H54" s="17"/>
      <c r="I54" s="17"/>
      <c r="J54" s="17"/>
    </row>
    <row r="55" spans="2:10" x14ac:dyDescent="0.25">
      <c r="B55" s="30"/>
      <c r="C55" s="72"/>
      <c r="D55" s="69"/>
      <c r="E55" s="17"/>
      <c r="F55" s="17"/>
      <c r="G55" s="44"/>
      <c r="H55" s="17"/>
      <c r="I55" s="17"/>
      <c r="J55" s="17"/>
    </row>
    <row r="56" spans="2:10" ht="15" x14ac:dyDescent="0.25">
      <c r="B56" s="12"/>
      <c r="C56" s="40"/>
      <c r="D56" s="40"/>
      <c r="E56"/>
      <c r="F56" s="40"/>
      <c r="G56" s="40"/>
      <c r="H56" s="42"/>
      <c r="I56" s="42"/>
      <c r="J56" s="41"/>
    </row>
    <row r="57" spans="2:10" ht="18.75" customHeight="1" x14ac:dyDescent="0.25">
      <c r="B57" s="36" t="s">
        <v>28</v>
      </c>
      <c r="C57" s="36"/>
      <c r="D57" s="10"/>
      <c r="E57" s="78"/>
      <c r="F57" s="9"/>
      <c r="G57" s="31">
        <v>46233</v>
      </c>
      <c r="H57" s="19"/>
      <c r="I57" s="32" t="s">
        <v>14</v>
      </c>
      <c r="J57" s="37"/>
    </row>
    <row r="58" spans="2:10" ht="23.25" customHeight="1" x14ac:dyDescent="0.25">
      <c r="B58" s="89" t="s">
        <v>15</v>
      </c>
      <c r="C58" s="89"/>
      <c r="D58" s="33"/>
      <c r="E58" s="34" t="s">
        <v>16</v>
      </c>
      <c r="F58" s="34"/>
      <c r="G58" s="35" t="s">
        <v>17</v>
      </c>
      <c r="H58" s="35"/>
      <c r="I58" s="35"/>
      <c r="J58" s="37"/>
    </row>
    <row r="60" spans="2:10" x14ac:dyDescent="0.25">
      <c r="B60" s="70"/>
      <c r="C60" s="70"/>
      <c r="D60" s="70"/>
    </row>
    <row r="61" spans="2:10" x14ac:dyDescent="0.25">
      <c r="B61" s="71"/>
      <c r="C61" s="70"/>
      <c r="D61" s="70"/>
    </row>
    <row r="63" spans="2:10" x14ac:dyDescent="0.25">
      <c r="E63" s="70"/>
    </row>
  </sheetData>
  <mergeCells count="11">
    <mergeCell ref="B48:J48"/>
    <mergeCell ref="B58:C58"/>
    <mergeCell ref="B3:J3"/>
    <mergeCell ref="B5:B9"/>
    <mergeCell ref="C5:C9"/>
    <mergeCell ref="D5:D9"/>
    <mergeCell ref="E5:H6"/>
    <mergeCell ref="I5:I9"/>
    <mergeCell ref="J5:J9"/>
    <mergeCell ref="E7:G8"/>
    <mergeCell ref="H7:H9"/>
  </mergeCells>
  <pageMargins left="0.25" right="0.25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Горелов Владислав Александорович</dc:creator>
  <cp:lastModifiedBy>Кулешова Ирина Валентиновна</cp:lastModifiedBy>
  <cp:lastPrinted>2026-07-28T11:46:15Z</cp:lastPrinted>
  <dcterms:created xsi:type="dcterms:W3CDTF">2016-09-13T11:36:14Z</dcterms:created>
  <dcterms:modified xsi:type="dcterms:W3CDTF">2026-07-30T12:31:17Z</dcterms:modified>
</cp:coreProperties>
</file>