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350"/>
  </bookViews>
  <sheets>
    <sheet name="ЗАПЧАСТИ" sheetId="4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42" l="1"/>
  <c r="I6" i="42" s="1"/>
  <c r="J6" i="42" s="1"/>
  <c r="K6" i="42"/>
  <c r="L6" i="42"/>
  <c r="M6" i="42" s="1"/>
  <c r="N6" i="42" s="1"/>
  <c r="H7" i="42"/>
  <c r="I7" i="42"/>
  <c r="J7" i="42" s="1"/>
  <c r="K7" i="42"/>
  <c r="L7" i="42" s="1"/>
  <c r="M7" i="42" s="1"/>
  <c r="N7" i="42" s="1"/>
  <c r="H8" i="42"/>
  <c r="I8" i="42" s="1"/>
  <c r="J8" i="42" s="1"/>
  <c r="K8" i="42"/>
  <c r="L8" i="42"/>
  <c r="M8" i="42" s="1"/>
  <c r="N8" i="42" s="1"/>
  <c r="H9" i="42"/>
  <c r="I9" i="42"/>
  <c r="J9" i="42" s="1"/>
  <c r="K9" i="42"/>
  <c r="L9" i="42" s="1"/>
  <c r="M9" i="42" s="1"/>
  <c r="N9" i="42" s="1"/>
  <c r="H10" i="42"/>
  <c r="I10" i="42" s="1"/>
  <c r="J10" i="42" s="1"/>
  <c r="K10" i="42"/>
  <c r="L10" i="42"/>
  <c r="M10" i="42" s="1"/>
  <c r="N10" i="42" s="1"/>
  <c r="H11" i="42"/>
  <c r="I11" i="42"/>
  <c r="J11" i="42" s="1"/>
  <c r="K11" i="42"/>
  <c r="L11" i="42" s="1"/>
  <c r="M11" i="42" s="1"/>
  <c r="N11" i="42" s="1"/>
  <c r="H12" i="42"/>
  <c r="I12" i="42" s="1"/>
  <c r="J12" i="42" s="1"/>
  <c r="K12" i="42"/>
  <c r="L12" i="42"/>
  <c r="M12" i="42" s="1"/>
  <c r="N12" i="42" s="1"/>
  <c r="H13" i="42"/>
  <c r="I13" i="42"/>
  <c r="J13" i="42" s="1"/>
  <c r="K13" i="42"/>
  <c r="L13" i="42" s="1"/>
  <c r="M13" i="42" s="1"/>
  <c r="N13" i="42" s="1"/>
  <c r="H14" i="42"/>
  <c r="I14" i="42" s="1"/>
  <c r="J14" i="42" s="1"/>
  <c r="K14" i="42"/>
  <c r="L14" i="42"/>
  <c r="M14" i="42" s="1"/>
  <c r="N14" i="42" s="1"/>
  <c r="H15" i="42"/>
  <c r="I15" i="42"/>
  <c r="J15" i="42" s="1"/>
  <c r="K15" i="42"/>
  <c r="L15" i="42" s="1"/>
  <c r="M15" i="42" s="1"/>
  <c r="N15" i="42" s="1"/>
  <c r="H16" i="42"/>
  <c r="I16" i="42" s="1"/>
  <c r="J16" i="42" s="1"/>
  <c r="K16" i="42"/>
  <c r="L16" i="42"/>
  <c r="M16" i="42" s="1"/>
  <c r="N16" i="42" s="1"/>
  <c r="H17" i="42"/>
  <c r="I17" i="42"/>
  <c r="J17" i="42" s="1"/>
  <c r="K17" i="42"/>
  <c r="L17" i="42" s="1"/>
  <c r="M17" i="42" s="1"/>
  <c r="N17" i="42" s="1"/>
  <c r="K5" i="42" l="1"/>
  <c r="L5" i="42" s="1"/>
  <c r="M5" i="42" s="1"/>
  <c r="N5" i="42" s="1"/>
  <c r="N18" i="42" s="1"/>
  <c r="H5" i="42"/>
  <c r="I5" i="42" s="1"/>
  <c r="J5" i="42" s="1"/>
</calcChain>
</file>

<file path=xl/sharedStrings.xml><?xml version="1.0" encoding="utf-8"?>
<sst xmlns="http://schemas.openxmlformats.org/spreadsheetml/2006/main" count="60" uniqueCount="45">
  <si>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</si>
  <si>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</si>
  <si>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</si>
  <si>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</si>
  <si>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</si>
  <si>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</si>
  <si>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</si>
  <si>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</si>
  <si>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</si>
  <si>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</si>
  <si>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</si>
  <si>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</si>
  <si>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</si>
  <si>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</si>
  <si>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ОКПД 2</t>
  </si>
  <si>
    <t>шт.</t>
  </si>
  <si>
    <t>Приложение № 2 к Контракту</t>
  </si>
  <si>
    <t>пог.м</t>
  </si>
  <si>
    <t>боб</t>
  </si>
  <si>
    <t xml:space="preserve">Коммерческое предложение            № 148 от 19.05.2026
</t>
  </si>
  <si>
    <t xml:space="preserve">Коммерческое предложение            № 149 от 19.05.2026
</t>
  </si>
  <si>
    <t xml:space="preserve">Коммерческое предложение            № 150 от 19.05.2026
</t>
  </si>
  <si>
    <t>Ткань основная смесовая 70% полиэфир 30% хлопок поверхностная плотность 200 гр/м2, ВО пропитка, при ширине 150 см цвет синий</t>
  </si>
  <si>
    <t>Ткань отделочная смесовая 70% полиэфир 30% хлопок, цвет серый, поверхностная плотность 200 гр/м2, ВО пропитка, при ширине 150 см</t>
  </si>
  <si>
    <t>Молния Т-5 витая 18 см в цвет ткани верха</t>
  </si>
  <si>
    <t>Пуговицы в цвет ткани д.17 мм с четырьмя отверствиями</t>
  </si>
  <si>
    <t>Нитки швейные 45 ЛЛ синий</t>
  </si>
  <si>
    <t>Ткань основная смесовая 70% полиэфир 30% хлопок поверхностная плотность 200 гр/м2, ВО пропитка, при ширине 150 см цвет васильковый</t>
  </si>
  <si>
    <t>Ткань отделочная смесовая 70% полиэфир, 30 % хлопок,  цвет серый, поверхностная плотность 200 гр/м2 ВО пропитка при ширине 150 см</t>
  </si>
  <si>
    <t>Пуговицы в цвет ткани д.17 мм с четырьмя отверстиями пластмассовые</t>
  </si>
  <si>
    <t>Молния Т-5 витая 18 см</t>
  </si>
  <si>
    <t>Текстильная застежка 25 мм черного цвета</t>
  </si>
  <si>
    <t xml:space="preserve">Кант красного цвета </t>
  </si>
  <si>
    <t>Нитки швейные 45 ЛЛ васильковый цвет</t>
  </si>
  <si>
    <t>м</t>
  </si>
  <si>
    <t>Фастекс трезубец пластмассовый 40 мм черного цвета</t>
  </si>
  <si>
    <t>13.20.31.132</t>
  </si>
  <si>
    <t>32.99.23.130</t>
  </si>
  <si>
    <t>32.99.23.120</t>
  </si>
  <si>
    <t>13.10.62.000</t>
  </si>
  <si>
    <t>32.99.23.110</t>
  </si>
  <si>
    <t>13.96.17.129</t>
  </si>
  <si>
    <t>22.29.26.119</t>
  </si>
  <si>
    <t xml:space="preserve">        В целях экономии денежных средств было  принято решение об объявлении закупки по наименьшей предложенной цене товара: 83080,80</t>
  </si>
  <si>
    <t>Дата подготовки обоснования НМЦК: 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</si>
</sst>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4" fillId="0" borderId="0" xfId="0" applyFont="1" applyBorder="1" applyAlignment="1">
      <alignment wrapText="1"/>
    </xf>
    <xf numFmtId="4" fontId="6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2" fontId="5" fillId="0" borderId="8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4" xfId="0" applyFont="1" applyBorder="1" applyAlignment="1"/>
    <xf numFmtId="0" fontId="4" fillId="0" borderId="2" xfId="0" applyFont="1" applyBorder="1" applyAlignment="1"/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right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view="pageBreakPreview" topLeftCell="A12" zoomScaleSheetLayoutView="100" workbookViewId="0">
      <selection activeCell="A22" sqref="A22:D22"/>
    </sheetView>
  </sheetViews>
  <sheetFormatPr defaultRowHeight="15" x14ac:dyDescent="0.25"/>
  <cols>
    <col min="1" max="1" width="4.140625" customWidth="1"/>
    <col min="2" max="2" width="39.140625" customWidth="1"/>
    <col min="3" max="3" width="5.8554687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4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1.5703125" customWidth="1"/>
    <col min="14" max="14" width="16.5703125" style="17" customWidth="1"/>
    <col min="15" max="15" width="21" customWidth="1"/>
  </cols>
  <sheetData>
    <row r="1" spans="1:15" s="2" customFormat="1" ht="12.75" customHeight="1" x14ac:dyDescent="0.2">
      <c r="B1" s="4"/>
      <c r="C1" s="4"/>
      <c r="E1" s="8"/>
      <c r="F1" s="8"/>
      <c r="G1" s="8"/>
      <c r="K1" s="3"/>
      <c r="L1" s="47" t="s">
        <v>16</v>
      </c>
      <c r="M1" s="48"/>
      <c r="N1" s="48"/>
      <c r="O1" s="20"/>
    </row>
    <row r="2" spans="1:15" s="2" customFormat="1" ht="22.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7"/>
      <c r="L2" s="49"/>
      <c r="M2" s="49"/>
      <c r="N2" s="49"/>
      <c r="O2" s="14"/>
    </row>
    <row r="3" spans="1:15" s="2" customFormat="1" ht="12.75" x14ac:dyDescent="0.2">
      <c r="A3" s="38" t="s">
        <v>0</v>
      </c>
      <c r="B3" s="40" t="s">
        <v>2</v>
      </c>
      <c r="C3" s="40" t="s">
        <v>1</v>
      </c>
      <c r="D3" s="40" t="s">
        <v>3</v>
      </c>
      <c r="E3" s="42" t="s">
        <v>13</v>
      </c>
      <c r="F3" s="42"/>
      <c r="G3" s="42"/>
      <c r="H3" s="43" t="s">
        <v>12</v>
      </c>
      <c r="I3" s="43"/>
      <c r="J3" s="43"/>
      <c r="K3" s="44" t="s">
        <v>7</v>
      </c>
      <c r="L3" s="45"/>
      <c r="M3" s="45"/>
      <c r="N3" s="46"/>
      <c r="O3" s="53" t="s">
        <v>14</v>
      </c>
    </row>
    <row r="4" spans="1:15" s="2" customFormat="1" ht="160.5" customHeight="1" thickBot="1" x14ac:dyDescent="0.25">
      <c r="A4" s="39"/>
      <c r="B4" s="41"/>
      <c r="C4" s="41"/>
      <c r="D4" s="41"/>
      <c r="E4" s="23" t="s">
        <v>19</v>
      </c>
      <c r="F4" s="23" t="s">
        <v>20</v>
      </c>
      <c r="G4" s="23" t="s">
        <v>21</v>
      </c>
      <c r="H4" s="24" t="s">
        <v>6</v>
      </c>
      <c r="I4" s="24" t="s">
        <v>4</v>
      </c>
      <c r="J4" s="25" t="s">
        <v>5</v>
      </c>
      <c r="K4" s="26" t="s">
        <v>8</v>
      </c>
      <c r="L4" s="27" t="s">
        <v>9</v>
      </c>
      <c r="M4" s="27" t="s">
        <v>10</v>
      </c>
      <c r="N4" s="28" t="s">
        <v>11</v>
      </c>
      <c r="O4" s="54"/>
    </row>
    <row r="5" spans="1:15" s="1" customFormat="1" ht="56.25" customHeight="1" thickBot="1" x14ac:dyDescent="0.3">
      <c r="A5" s="22">
        <v>1</v>
      </c>
      <c r="B5" s="60" t="s">
        <v>22</v>
      </c>
      <c r="C5" s="65" t="s">
        <v>17</v>
      </c>
      <c r="D5" s="68">
        <v>220</v>
      </c>
      <c r="E5" s="31">
        <v>280</v>
      </c>
      <c r="F5" s="31">
        <v>300</v>
      </c>
      <c r="G5" s="31">
        <v>310</v>
      </c>
      <c r="H5" s="32">
        <f>AVERAGE(E5:G5)</f>
        <v>296.66666666666669</v>
      </c>
      <c r="I5" s="31">
        <f>SQRT(((SUM((POWER(E5-H5,2)),(POWER(F5-H5,2)),(POWER(G5-H5,2)))/(COLUMNS(E5:G5)-1))))</f>
        <v>15.275252316519467</v>
      </c>
      <c r="J5" s="31">
        <f>I5/H5*100</f>
        <v>5.1489614550065612</v>
      </c>
      <c r="K5" s="32">
        <f>((D5/3)*(SUM(E5:G5)))</f>
        <v>65266.666666666664</v>
      </c>
      <c r="L5" s="32">
        <f>K5/D5</f>
        <v>296.66666666666663</v>
      </c>
      <c r="M5" s="32">
        <f>ROUND(L5,2)</f>
        <v>296.67</v>
      </c>
      <c r="N5" s="67">
        <f>M5*D5</f>
        <v>65267.4</v>
      </c>
      <c r="O5" s="72" t="s">
        <v>36</v>
      </c>
    </row>
    <row r="6" spans="1:15" s="1" customFormat="1" ht="47.25" customHeight="1" thickBot="1" x14ac:dyDescent="0.3">
      <c r="A6" s="22">
        <v>2</v>
      </c>
      <c r="B6" s="61" t="s">
        <v>23</v>
      </c>
      <c r="C6" s="65" t="s">
        <v>17</v>
      </c>
      <c r="D6" s="69">
        <v>16.5</v>
      </c>
      <c r="E6" s="31">
        <v>280</v>
      </c>
      <c r="F6" s="31">
        <v>300</v>
      </c>
      <c r="G6" s="31">
        <v>310</v>
      </c>
      <c r="H6" s="32">
        <f t="shared" ref="H6:H17" si="0">AVERAGE(E6:G6)</f>
        <v>296.66666666666669</v>
      </c>
      <c r="I6" s="31">
        <f t="shared" ref="I6:I17" si="1">SQRT(((SUM((POWER(E6-H6,2)),(POWER(F6-H6,2)),(POWER(G6-H6,2)))/(COLUMNS(E6:G6)-1))))</f>
        <v>15.275252316519467</v>
      </c>
      <c r="J6" s="31">
        <f t="shared" ref="J6:J17" si="2">I6/H6*100</f>
        <v>5.1489614550065612</v>
      </c>
      <c r="K6" s="32">
        <f t="shared" ref="K6:K17" si="3">((D6/3)*(SUM(E6:G6)))</f>
        <v>4895</v>
      </c>
      <c r="L6" s="32">
        <f t="shared" ref="L6:L17" si="4">K6/D6</f>
        <v>296.66666666666669</v>
      </c>
      <c r="M6" s="32">
        <f t="shared" ref="M6:M17" si="5">ROUND(L6,2)</f>
        <v>296.67</v>
      </c>
      <c r="N6" s="67">
        <f t="shared" ref="N6:N17" si="6">M6*D6</f>
        <v>4895.0550000000003</v>
      </c>
      <c r="O6" s="73" t="s">
        <v>36</v>
      </c>
    </row>
    <row r="7" spans="1:15" s="1" customFormat="1" ht="30" customHeight="1" thickBot="1" x14ac:dyDescent="0.3">
      <c r="A7" s="22">
        <v>3</v>
      </c>
      <c r="B7" s="61" t="s">
        <v>24</v>
      </c>
      <c r="C7" s="33" t="s">
        <v>15</v>
      </c>
      <c r="D7" s="69">
        <v>55</v>
      </c>
      <c r="E7" s="31">
        <v>20</v>
      </c>
      <c r="F7" s="31">
        <v>20</v>
      </c>
      <c r="G7" s="31">
        <v>23</v>
      </c>
      <c r="H7" s="32">
        <f t="shared" si="0"/>
        <v>21</v>
      </c>
      <c r="I7" s="31">
        <f t="shared" si="1"/>
        <v>1.7320508075688772</v>
      </c>
      <c r="J7" s="31">
        <f t="shared" si="2"/>
        <v>8.2478609884232252</v>
      </c>
      <c r="K7" s="32">
        <f t="shared" si="3"/>
        <v>1155</v>
      </c>
      <c r="L7" s="32">
        <f t="shared" si="4"/>
        <v>21</v>
      </c>
      <c r="M7" s="32">
        <f t="shared" si="5"/>
        <v>21</v>
      </c>
      <c r="N7" s="67">
        <f t="shared" si="6"/>
        <v>1155</v>
      </c>
      <c r="O7" s="73" t="s">
        <v>37</v>
      </c>
    </row>
    <row r="8" spans="1:15" s="1" customFormat="1" ht="45" customHeight="1" thickBot="1" x14ac:dyDescent="0.3">
      <c r="A8" s="22">
        <v>4</v>
      </c>
      <c r="B8" s="61" t="s">
        <v>25</v>
      </c>
      <c r="C8" s="59" t="s">
        <v>15</v>
      </c>
      <c r="D8" s="69">
        <v>990</v>
      </c>
      <c r="E8" s="31">
        <v>1.5</v>
      </c>
      <c r="F8" s="31">
        <v>1.5</v>
      </c>
      <c r="G8" s="31">
        <v>3</v>
      </c>
      <c r="H8" s="32">
        <f t="shared" si="0"/>
        <v>2</v>
      </c>
      <c r="I8" s="31">
        <f t="shared" si="1"/>
        <v>0.8660254037844386</v>
      </c>
      <c r="J8" s="31">
        <f t="shared" si="2"/>
        <v>43.301270189221931</v>
      </c>
      <c r="K8" s="32">
        <f t="shared" si="3"/>
        <v>1980</v>
      </c>
      <c r="L8" s="32">
        <f t="shared" si="4"/>
        <v>2</v>
      </c>
      <c r="M8" s="32">
        <f t="shared" si="5"/>
        <v>2</v>
      </c>
      <c r="N8" s="67">
        <f t="shared" si="6"/>
        <v>1980</v>
      </c>
      <c r="O8" s="74" t="s">
        <v>38</v>
      </c>
    </row>
    <row r="9" spans="1:15" s="1" customFormat="1" ht="30" customHeight="1" thickBot="1" x14ac:dyDescent="0.3">
      <c r="A9" s="22">
        <v>5</v>
      </c>
      <c r="B9" s="61" t="s">
        <v>26</v>
      </c>
      <c r="C9" s="62" t="s">
        <v>18</v>
      </c>
      <c r="D9" s="69">
        <v>12</v>
      </c>
      <c r="E9" s="31">
        <v>140</v>
      </c>
      <c r="F9" s="31">
        <v>140</v>
      </c>
      <c r="G9" s="31">
        <v>150</v>
      </c>
      <c r="H9" s="32">
        <f t="shared" si="0"/>
        <v>143.33333333333334</v>
      </c>
      <c r="I9" s="31">
        <f t="shared" si="1"/>
        <v>5.7735026918962573</v>
      </c>
      <c r="J9" s="31">
        <f t="shared" si="2"/>
        <v>4.0280251338811093</v>
      </c>
      <c r="K9" s="32">
        <f t="shared" si="3"/>
        <v>1720</v>
      </c>
      <c r="L9" s="32">
        <f t="shared" si="4"/>
        <v>143.33333333333334</v>
      </c>
      <c r="M9" s="32">
        <f t="shared" si="5"/>
        <v>143.33000000000001</v>
      </c>
      <c r="N9" s="67">
        <f t="shared" si="6"/>
        <v>1719.96</v>
      </c>
      <c r="O9" s="73" t="s">
        <v>39</v>
      </c>
    </row>
    <row r="10" spans="1:15" s="1" customFormat="1" ht="53.25" customHeight="1" thickBot="1" x14ac:dyDescent="0.3">
      <c r="A10" s="22">
        <v>6</v>
      </c>
      <c r="B10" s="61" t="s">
        <v>27</v>
      </c>
      <c r="C10" s="62" t="s">
        <v>17</v>
      </c>
      <c r="D10" s="69">
        <v>18</v>
      </c>
      <c r="E10" s="31">
        <v>280</v>
      </c>
      <c r="F10" s="31">
        <v>300</v>
      </c>
      <c r="G10" s="31">
        <v>310</v>
      </c>
      <c r="H10" s="32">
        <f t="shared" si="0"/>
        <v>296.66666666666669</v>
      </c>
      <c r="I10" s="31">
        <f t="shared" si="1"/>
        <v>15.275252316519467</v>
      </c>
      <c r="J10" s="31">
        <f t="shared" si="2"/>
        <v>5.1489614550065612</v>
      </c>
      <c r="K10" s="32">
        <f t="shared" si="3"/>
        <v>5340</v>
      </c>
      <c r="L10" s="32">
        <f t="shared" si="4"/>
        <v>296.66666666666669</v>
      </c>
      <c r="M10" s="32">
        <f t="shared" si="5"/>
        <v>296.67</v>
      </c>
      <c r="N10" s="67">
        <f t="shared" si="6"/>
        <v>5340.06</v>
      </c>
      <c r="O10" s="73" t="s">
        <v>36</v>
      </c>
    </row>
    <row r="11" spans="1:15" s="1" customFormat="1" ht="59.25" customHeight="1" thickBot="1" x14ac:dyDescent="0.3">
      <c r="A11" s="22">
        <v>7</v>
      </c>
      <c r="B11" s="63" t="s">
        <v>28</v>
      </c>
      <c r="C11" s="64" t="s">
        <v>17</v>
      </c>
      <c r="D11" s="69">
        <v>1.8</v>
      </c>
      <c r="E11" s="31">
        <v>280</v>
      </c>
      <c r="F11" s="31">
        <v>300</v>
      </c>
      <c r="G11" s="31">
        <v>310</v>
      </c>
      <c r="H11" s="32">
        <f t="shared" si="0"/>
        <v>296.66666666666669</v>
      </c>
      <c r="I11" s="31">
        <f t="shared" si="1"/>
        <v>15.275252316519467</v>
      </c>
      <c r="J11" s="31">
        <f t="shared" si="2"/>
        <v>5.1489614550065612</v>
      </c>
      <c r="K11" s="32">
        <f t="shared" si="3"/>
        <v>534</v>
      </c>
      <c r="L11" s="32">
        <f t="shared" si="4"/>
        <v>296.66666666666669</v>
      </c>
      <c r="M11" s="32">
        <f t="shared" si="5"/>
        <v>296.67</v>
      </c>
      <c r="N11" s="67">
        <f t="shared" si="6"/>
        <v>534.00600000000009</v>
      </c>
      <c r="O11" s="73" t="s">
        <v>36</v>
      </c>
    </row>
    <row r="12" spans="1:15" s="1" customFormat="1" ht="39" customHeight="1" thickBot="1" x14ac:dyDescent="0.3">
      <c r="A12" s="22">
        <v>8</v>
      </c>
      <c r="B12" s="61" t="s">
        <v>29</v>
      </c>
      <c r="C12" s="34" t="s">
        <v>15</v>
      </c>
      <c r="D12" s="69">
        <v>60</v>
      </c>
      <c r="E12" s="31">
        <v>1.5</v>
      </c>
      <c r="F12" s="31">
        <v>2</v>
      </c>
      <c r="G12" s="31">
        <v>2</v>
      </c>
      <c r="H12" s="32">
        <f t="shared" si="0"/>
        <v>1.8333333333333333</v>
      </c>
      <c r="I12" s="31">
        <f t="shared" si="1"/>
        <v>0.28867513459481292</v>
      </c>
      <c r="J12" s="31">
        <f t="shared" si="2"/>
        <v>15.745916432444343</v>
      </c>
      <c r="K12" s="32">
        <f t="shared" si="3"/>
        <v>110</v>
      </c>
      <c r="L12" s="32">
        <f t="shared" si="4"/>
        <v>1.8333333333333333</v>
      </c>
      <c r="M12" s="32">
        <f t="shared" si="5"/>
        <v>1.83</v>
      </c>
      <c r="N12" s="67">
        <f t="shared" si="6"/>
        <v>109.80000000000001</v>
      </c>
      <c r="O12" s="73" t="s">
        <v>38</v>
      </c>
    </row>
    <row r="13" spans="1:15" s="1" customFormat="1" ht="32.25" customHeight="1" thickBot="1" x14ac:dyDescent="0.3">
      <c r="A13" s="22">
        <v>9</v>
      </c>
      <c r="B13" s="61" t="s">
        <v>30</v>
      </c>
      <c r="C13" s="34" t="s">
        <v>15</v>
      </c>
      <c r="D13" s="69">
        <v>6</v>
      </c>
      <c r="E13" s="31">
        <v>20</v>
      </c>
      <c r="F13" s="31">
        <v>23</v>
      </c>
      <c r="G13" s="31">
        <v>25</v>
      </c>
      <c r="H13" s="32">
        <f t="shared" si="0"/>
        <v>22.666666666666668</v>
      </c>
      <c r="I13" s="31">
        <f t="shared" si="1"/>
        <v>2.5166114784235836</v>
      </c>
      <c r="J13" s="31">
        <f t="shared" si="2"/>
        <v>11.102697698927575</v>
      </c>
      <c r="K13" s="32">
        <f t="shared" si="3"/>
        <v>136</v>
      </c>
      <c r="L13" s="32">
        <f t="shared" si="4"/>
        <v>22.666666666666668</v>
      </c>
      <c r="M13" s="32">
        <f t="shared" si="5"/>
        <v>22.67</v>
      </c>
      <c r="N13" s="67">
        <f t="shared" si="6"/>
        <v>136.02000000000001</v>
      </c>
      <c r="O13" s="73" t="s">
        <v>37</v>
      </c>
    </row>
    <row r="14" spans="1:15" s="1" customFormat="1" ht="30" customHeight="1" thickBot="1" x14ac:dyDescent="0.3">
      <c r="A14" s="22">
        <v>10</v>
      </c>
      <c r="B14" s="61" t="s">
        <v>31</v>
      </c>
      <c r="C14" s="33" t="s">
        <v>34</v>
      </c>
      <c r="D14" s="69">
        <v>1.8</v>
      </c>
      <c r="E14" s="31">
        <v>20</v>
      </c>
      <c r="F14" s="31">
        <v>23</v>
      </c>
      <c r="G14" s="31">
        <v>25</v>
      </c>
      <c r="H14" s="32">
        <f t="shared" si="0"/>
        <v>22.666666666666668</v>
      </c>
      <c r="I14" s="31">
        <f t="shared" si="1"/>
        <v>2.5166114784235836</v>
      </c>
      <c r="J14" s="31">
        <f t="shared" si="2"/>
        <v>11.102697698927575</v>
      </c>
      <c r="K14" s="32">
        <f t="shared" si="3"/>
        <v>40.799999999999997</v>
      </c>
      <c r="L14" s="32">
        <f t="shared" si="4"/>
        <v>22.666666666666664</v>
      </c>
      <c r="M14" s="32">
        <f t="shared" si="5"/>
        <v>22.67</v>
      </c>
      <c r="N14" s="67">
        <f t="shared" si="6"/>
        <v>40.806000000000004</v>
      </c>
      <c r="O14" s="73" t="s">
        <v>40</v>
      </c>
    </row>
    <row r="15" spans="1:15" s="1" customFormat="1" ht="24.75" customHeight="1" thickBot="1" x14ac:dyDescent="0.3">
      <c r="A15" s="22">
        <v>11</v>
      </c>
      <c r="B15" s="60" t="s">
        <v>32</v>
      </c>
      <c r="C15" s="34" t="s">
        <v>34</v>
      </c>
      <c r="D15" s="69">
        <v>9</v>
      </c>
      <c r="E15" s="31">
        <v>30</v>
      </c>
      <c r="F15" s="31">
        <v>33</v>
      </c>
      <c r="G15" s="31">
        <v>35</v>
      </c>
      <c r="H15" s="32">
        <f t="shared" si="0"/>
        <v>32.666666666666664</v>
      </c>
      <c r="I15" s="31">
        <f t="shared" si="1"/>
        <v>2.5166114784235831</v>
      </c>
      <c r="J15" s="31">
        <f t="shared" si="2"/>
        <v>7.7039126890517853</v>
      </c>
      <c r="K15" s="32">
        <f t="shared" si="3"/>
        <v>294</v>
      </c>
      <c r="L15" s="32">
        <f t="shared" si="4"/>
        <v>32.666666666666664</v>
      </c>
      <c r="M15" s="32">
        <f t="shared" si="5"/>
        <v>32.67</v>
      </c>
      <c r="N15" s="67">
        <f t="shared" si="6"/>
        <v>294.03000000000003</v>
      </c>
      <c r="O15" s="73" t="s">
        <v>41</v>
      </c>
    </row>
    <row r="16" spans="1:15" s="1" customFormat="1" ht="24.75" customHeight="1" thickBot="1" x14ac:dyDescent="0.3">
      <c r="A16" s="22">
        <v>12</v>
      </c>
      <c r="B16" s="70" t="s">
        <v>33</v>
      </c>
      <c r="C16" s="66" t="s">
        <v>18</v>
      </c>
      <c r="D16" s="69">
        <v>2</v>
      </c>
      <c r="E16" s="31">
        <v>140</v>
      </c>
      <c r="F16" s="31">
        <v>143</v>
      </c>
      <c r="G16" s="31">
        <v>150</v>
      </c>
      <c r="H16" s="32">
        <f t="shared" si="0"/>
        <v>144.33333333333334</v>
      </c>
      <c r="I16" s="31">
        <f t="shared" si="1"/>
        <v>5.1316014394468841</v>
      </c>
      <c r="J16" s="31">
        <f t="shared" si="2"/>
        <v>3.5553820596629677</v>
      </c>
      <c r="K16" s="32">
        <f t="shared" si="3"/>
        <v>288.66666666666663</v>
      </c>
      <c r="L16" s="32">
        <f t="shared" si="4"/>
        <v>144.33333333333331</v>
      </c>
      <c r="M16" s="32">
        <f t="shared" si="5"/>
        <v>144.33000000000001</v>
      </c>
      <c r="N16" s="67">
        <f t="shared" si="6"/>
        <v>288.66000000000003</v>
      </c>
      <c r="O16" s="73" t="s">
        <v>39</v>
      </c>
    </row>
    <row r="17" spans="1:15" s="1" customFormat="1" ht="27.75" customHeight="1" thickBot="1" x14ac:dyDescent="0.3">
      <c r="A17" s="22">
        <v>13</v>
      </c>
      <c r="B17" s="71" t="s">
        <v>35</v>
      </c>
      <c r="C17" s="66" t="s">
        <v>15</v>
      </c>
      <c r="D17" s="69">
        <v>110</v>
      </c>
      <c r="E17" s="31">
        <v>10</v>
      </c>
      <c r="F17" s="31">
        <v>11</v>
      </c>
      <c r="G17" s="31">
        <v>15</v>
      </c>
      <c r="H17" s="32">
        <f t="shared" si="0"/>
        <v>12</v>
      </c>
      <c r="I17" s="31">
        <f t="shared" si="1"/>
        <v>2.6457513110645907</v>
      </c>
      <c r="J17" s="31">
        <f t="shared" si="2"/>
        <v>22.047927592204921</v>
      </c>
      <c r="K17" s="32">
        <f t="shared" si="3"/>
        <v>1320</v>
      </c>
      <c r="L17" s="32">
        <f t="shared" si="4"/>
        <v>12</v>
      </c>
      <c r="M17" s="32">
        <f t="shared" si="5"/>
        <v>12</v>
      </c>
      <c r="N17" s="67">
        <f t="shared" si="6"/>
        <v>1320</v>
      </c>
      <c r="O17" s="73" t="s">
        <v>42</v>
      </c>
    </row>
    <row r="18" spans="1:15" s="2" customFormat="1" ht="12.75" x14ac:dyDescent="0.2">
      <c r="I18" s="30"/>
      <c r="J18" s="30"/>
      <c r="K18" s="30"/>
      <c r="L18" s="5"/>
      <c r="M18" s="6"/>
      <c r="N18" s="67">
        <f>SUM(N5:N17)</f>
        <v>83080.797000000006</v>
      </c>
      <c r="O18" s="35"/>
    </row>
    <row r="19" spans="1:15" x14ac:dyDescent="0.25">
      <c r="A19" s="21"/>
      <c r="B19" s="55"/>
      <c r="C19" s="55"/>
      <c r="D19" s="55"/>
      <c r="E19" s="55"/>
      <c r="F19" s="55"/>
      <c r="G19" s="55"/>
      <c r="H19" s="55"/>
      <c r="I19" s="55"/>
      <c r="J19" s="21"/>
      <c r="K19" s="21"/>
      <c r="L19" s="21"/>
      <c r="M19" s="21"/>
      <c r="N19" s="15"/>
      <c r="O19" s="21"/>
    </row>
    <row r="20" spans="1:15" ht="15" customHeight="1" x14ac:dyDescent="0.25">
      <c r="A20" s="56" t="s">
        <v>43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19"/>
    </row>
    <row r="21" spans="1:15" ht="16.5" customHeight="1" x14ac:dyDescent="0.25">
      <c r="A21" s="19"/>
      <c r="B21" s="29" t="s">
        <v>44</v>
      </c>
      <c r="C21" s="19"/>
      <c r="D21" s="19"/>
      <c r="E21" s="9"/>
      <c r="F21" s="9"/>
      <c r="G21" s="9"/>
      <c r="H21" s="19"/>
      <c r="I21" s="19"/>
      <c r="J21" s="19"/>
      <c r="K21" s="19"/>
      <c r="L21" s="19"/>
      <c r="M21" s="19"/>
      <c r="N21" s="16"/>
      <c r="O21" s="19"/>
    </row>
    <row r="22" spans="1:15" x14ac:dyDescent="0.25">
      <c r="A22" s="58"/>
      <c r="B22" s="58"/>
      <c r="C22" s="58"/>
      <c r="D22" s="58"/>
      <c r="E22" s="10"/>
      <c r="F22" s="11"/>
      <c r="G22" s="11"/>
      <c r="H22" s="17"/>
      <c r="I22" s="17"/>
    </row>
    <row r="23" spans="1:15" x14ac:dyDescent="0.25">
      <c r="A23" s="50"/>
      <c r="B23" s="50"/>
      <c r="C23" s="50"/>
      <c r="D23" s="50"/>
      <c r="E23" s="10"/>
      <c r="F23" s="11"/>
      <c r="G23" s="11"/>
    </row>
    <row r="24" spans="1:15" x14ac:dyDescent="0.25">
      <c r="A24" s="51"/>
      <c r="B24" s="51"/>
      <c r="C24" s="51"/>
      <c r="D24" s="51"/>
      <c r="E24" s="10"/>
      <c r="F24" s="11"/>
      <c r="G24" s="11"/>
    </row>
    <row r="25" spans="1:15" ht="16.5" thickBot="1" x14ac:dyDescent="0.3">
      <c r="A25" s="52"/>
      <c r="B25" s="52"/>
      <c r="C25" s="52"/>
      <c r="D25" s="52"/>
      <c r="E25" s="12"/>
      <c r="F25" s="13"/>
      <c r="G25" s="13"/>
      <c r="H25" s="7"/>
      <c r="I25" s="7"/>
      <c r="J25" s="7"/>
      <c r="K25" s="7"/>
      <c r="L25" s="7"/>
      <c r="M25" s="7"/>
      <c r="N25" s="18"/>
      <c r="O25" s="7"/>
    </row>
  </sheetData>
  <mergeCells count="16">
    <mergeCell ref="A23:D23"/>
    <mergeCell ref="A24:D24"/>
    <mergeCell ref="A25:D25"/>
    <mergeCell ref="O3:O4"/>
    <mergeCell ref="B19:I19"/>
    <mergeCell ref="A20:N20"/>
    <mergeCell ref="A22:D22"/>
    <mergeCell ref="A2:K2"/>
    <mergeCell ref="A3:A4"/>
    <mergeCell ref="B3:B4"/>
    <mergeCell ref="C3:C4"/>
    <mergeCell ref="D3:D4"/>
    <mergeCell ref="E3:G3"/>
    <mergeCell ref="H3:J3"/>
    <mergeCell ref="K3:N3"/>
    <mergeCell ref="L1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Маркетинг</cp:lastModifiedBy>
  <cp:lastPrinted>2025-11-11T11:36:39Z</cp:lastPrinted>
  <dcterms:created xsi:type="dcterms:W3CDTF">2014-01-15T18:15:09Z</dcterms:created>
  <dcterms:modified xsi:type="dcterms:W3CDTF">2026-05-19T10:00:10Z</dcterms:modified>
</cp:coreProperties>
</file>