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нявская\Desktop\БЕРЕЗКА\Диагностика\"/>
    </mc:Choice>
  </mc:AlternateContent>
  <bookViews>
    <workbookView xWindow="0" yWindow="0" windowWidth="19095" windowHeight="10920" tabRatio="500"/>
  </bookViews>
  <sheets>
    <sheet name="ФПС-3" sheetId="1" r:id="rId1"/>
  </sheets>
  <definedNames>
    <definedName name="_xlnm.Print_Area" localSheetId="0">'ФПС-3'!$B$1:$K$32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H7" i="1" s="1"/>
  <c r="I7" i="1" s="1"/>
  <c r="J7" i="1" l="1"/>
  <c r="K7" i="1" s="1"/>
  <c r="K8" i="1" s="1"/>
</calcChain>
</file>

<file path=xl/sharedStrings.xml><?xml version="1.0" encoding="utf-8"?>
<sst xmlns="http://schemas.openxmlformats.org/spreadsheetml/2006/main" count="35" uniqueCount="32">
  <si>
    <t xml:space="preserve">Расчет начальной (максимальной) цены контракта </t>
  </si>
  <si>
    <t>Наименование товара</t>
  </si>
  <si>
    <t>Объем поставки (кол-во)</t>
  </si>
  <si>
    <t>Цены поставщиков за единицу продукции, руб.</t>
  </si>
  <si>
    <t>Расчет НМЦК</t>
  </si>
  <si>
    <t>Поставщик 1</t>
  </si>
  <si>
    <t>Поставщик 2</t>
  </si>
  <si>
    <t>Поставщик 3</t>
  </si>
  <si>
    <t>Расчет коэффициента вариации</t>
  </si>
  <si>
    <t>Округление</t>
  </si>
  <si>
    <t>НМЦК, руб.</t>
  </si>
  <si>
    <r>
      <rPr>
        <sz val="12"/>
        <rFont val="Times New Roman"/>
        <family val="1"/>
        <charset val="204"/>
      </rPr>
      <t xml:space="preserve"> &lt; </t>
    </r>
    <r>
      <rPr>
        <i/>
        <sz val="12"/>
        <rFont val="Times New Roman"/>
        <family val="1"/>
        <charset val="204"/>
      </rPr>
      <t xml:space="preserve">ц &gt;  </t>
    </r>
  </si>
  <si>
    <t>σ</t>
  </si>
  <si>
    <t xml:space="preserve">V* </t>
  </si>
  <si>
    <t>Итого</t>
  </si>
  <si>
    <t>* -  максимально допустимое значение-  33%.</t>
  </si>
  <si>
    <t xml:space="preserve">             Обоснование начальной (максимальной) цены контракта ( далее - НМЦК) произведено Заказчиком в соответствии с методичесими рекомендациями, утвержденными приказом Минэкономразвития РФ от 02.10.2013г. №567 методом сопоставимых рыночных цен (анализа рынка).</t>
  </si>
  <si>
    <t xml:space="preserve">             В целях определения однородности совокупности значений выявленных цен, используемых в расчете НМЦК, определен коэффициент вариации
 по формуле: </t>
  </si>
  <si>
    <t xml:space="preserve">                                                             ,</t>
  </si>
  <si>
    <t>где:</t>
  </si>
  <si>
    <r>
      <rPr>
        <i/>
        <sz val="12"/>
        <rFont val="Times New Roman"/>
        <family val="1"/>
        <charset val="204"/>
      </rPr>
      <t xml:space="preserve">            V - </t>
    </r>
    <r>
      <rPr>
        <sz val="12"/>
        <rFont val="Times New Roman"/>
        <family val="1"/>
        <charset val="204"/>
      </rPr>
      <t xml:space="preserve">коэффициент вариации (ценовые значения считатются однородными и допустимыми к использованию в расчете НМЦК, при величине коэффициента вариации не превышающем 33%); </t>
    </r>
    <r>
      <rPr>
        <i/>
        <sz val="12"/>
        <rFont val="Times New Roman"/>
        <family val="1"/>
        <charset val="204"/>
      </rPr>
      <t xml:space="preserve"> </t>
    </r>
  </si>
  <si>
    <t xml:space="preserve">                                                                                            - среднее квадратичное отклонение;</t>
  </si>
  <si>
    <r>
      <rPr>
        <sz val="12"/>
        <rFont val="Times New Roman"/>
        <family val="1"/>
        <charset val="204"/>
      </rPr>
      <t xml:space="preserve">                      - цена единицы товара, работы,  услуги, указанная в источнике с номером </t>
    </r>
    <r>
      <rPr>
        <i/>
        <sz val="12"/>
        <rFont val="Times New Roman"/>
        <family val="1"/>
        <charset val="204"/>
      </rPr>
      <t xml:space="preserve">i </t>
    </r>
    <r>
      <rPr>
        <sz val="12"/>
        <rFont val="Times New Roman"/>
        <family val="1"/>
        <charset val="204"/>
      </rPr>
      <t>, руб.;</t>
    </r>
  </si>
  <si>
    <r>
      <rPr>
        <sz val="12"/>
        <rFont val="Times New Roman"/>
        <family val="1"/>
        <charset val="204"/>
      </rPr>
      <t xml:space="preserve">           &lt; </t>
    </r>
    <r>
      <rPr>
        <i/>
        <sz val="12"/>
        <rFont val="Times New Roman"/>
        <family val="1"/>
        <charset val="204"/>
      </rPr>
      <t>ц &gt;   -</t>
    </r>
    <r>
      <rPr>
        <sz val="12"/>
        <rFont val="Times New Roman"/>
        <family val="1"/>
        <charset val="204"/>
      </rPr>
      <t>средняя арифметическая величина цены товара, работы, услуги, руб.;</t>
    </r>
  </si>
  <si>
    <r>
      <rPr>
        <sz val="12"/>
        <rFont val="Times New Roman"/>
        <family val="1"/>
        <charset val="204"/>
      </rPr>
      <t xml:space="preserve">          </t>
    </r>
    <r>
      <rPr>
        <i/>
        <sz val="12"/>
        <rFont val="Times New Roman"/>
        <family val="1"/>
        <charset val="204"/>
      </rPr>
      <t xml:space="preserve">  n        </t>
    </r>
    <r>
      <rPr>
        <sz val="12"/>
        <rFont val="Times New Roman"/>
        <family val="1"/>
        <charset val="204"/>
      </rPr>
      <t xml:space="preserve">- количество значений, используемых в расчете;  </t>
    </r>
  </si>
  <si>
    <t>НМЦК методом сопоставимых рыночных цен (анализа рынка) определяется по формуле:</t>
  </si>
  <si>
    <r>
      <rPr>
        <i/>
        <sz val="12"/>
        <rFont val="Times New Roman"/>
        <family val="1"/>
        <charset val="204"/>
      </rPr>
      <t xml:space="preserve">            v        </t>
    </r>
    <r>
      <rPr>
        <sz val="12"/>
        <rFont val="Times New Roman"/>
        <family val="1"/>
        <charset val="204"/>
      </rPr>
      <t xml:space="preserve"> -количество (объем) закупаемого товара (работы,услуги)</t>
    </r>
  </si>
  <si>
    <r>
      <rPr>
        <i/>
        <sz val="12"/>
        <rFont val="Times New Roman"/>
        <family val="1"/>
        <charset val="204"/>
      </rPr>
      <t xml:space="preserve">            i         </t>
    </r>
    <r>
      <rPr>
        <sz val="12"/>
        <rFont val="Times New Roman"/>
        <family val="1"/>
        <charset val="204"/>
      </rPr>
      <t>- номер источника ценовой информации.</t>
    </r>
  </si>
  <si>
    <t>Проведение диагностических работ по служебному автомобилю</t>
  </si>
  <si>
    <t>Вх. № 1987 от 25.05.2026</t>
  </si>
  <si>
    <t>Вх. № 1986 от 25.05.2026</t>
  </si>
  <si>
    <t>Вх. № 1985 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</si>
</sst>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582840</xdr:colOff>
      <xdr:row>13</xdr:row>
      <xdr:rowOff>9720</xdr:rowOff>
    </xdr:from>
    <xdr:to>
      <xdr:col>1</xdr:col>
      <xdr:colOff>2621880</xdr:colOff>
      <xdr:row>13</xdr:row>
      <xdr:rowOff>470520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4720" y="3396600"/>
          <a:ext cx="2039040" cy="460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555120</xdr:colOff>
      <xdr:row>16</xdr:row>
      <xdr:rowOff>11520</xdr:rowOff>
    </xdr:from>
    <xdr:to>
      <xdr:col>1</xdr:col>
      <xdr:colOff>3255480</xdr:colOff>
      <xdr:row>16</xdr:row>
      <xdr:rowOff>605160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7000" y="4465080"/>
          <a:ext cx="2700360" cy="593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526680</xdr:colOff>
      <xdr:row>16</xdr:row>
      <xdr:rowOff>594360</xdr:rowOff>
    </xdr:from>
    <xdr:to>
      <xdr:col>1</xdr:col>
      <xdr:colOff>884880</xdr:colOff>
      <xdr:row>18</xdr:row>
      <xdr:rowOff>10800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08560" y="5047920"/>
          <a:ext cx="358200" cy="235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537840</xdr:colOff>
      <xdr:row>21</xdr:row>
      <xdr:rowOff>19440</xdr:rowOff>
    </xdr:from>
    <xdr:to>
      <xdr:col>1</xdr:col>
      <xdr:colOff>2924280</xdr:colOff>
      <xdr:row>21</xdr:row>
      <xdr:rowOff>515520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19720" y="5949360"/>
          <a:ext cx="2386440" cy="4960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527760</xdr:colOff>
      <xdr:row>25</xdr:row>
      <xdr:rowOff>6480</xdr:rowOff>
    </xdr:from>
    <xdr:to>
      <xdr:col>1</xdr:col>
      <xdr:colOff>885960</xdr:colOff>
      <xdr:row>26</xdr:row>
      <xdr:rowOff>67320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09640" y="7050960"/>
          <a:ext cx="358200" cy="2512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W31"/>
  <sheetViews>
    <sheetView tabSelected="1" view="pageBreakPreview" zoomScale="85" zoomScaleNormal="85" zoomScaleSheetLayoutView="85" zoomScalePageLayoutView="85" workbookViewId="0">
      <selection activeCell="H24" sqref="H24"/>
    </sheetView>
  </sheetViews>
  <sheetFormatPr defaultColWidth="8.85546875" defaultRowHeight="15.75" x14ac:dyDescent="0.25"/>
  <cols>
    <col min="1" max="1" width="4" style="1" customWidth="1"/>
    <col min="2" max="2" width="30.140625" style="1" customWidth="1"/>
    <col min="3" max="3" width="10.42578125" style="1" customWidth="1"/>
    <col min="4" max="6" width="28.28515625" style="1" bestFit="1" customWidth="1"/>
    <col min="7" max="7" width="21.42578125" style="1" bestFit="1" customWidth="1"/>
    <col min="8" max="8" width="18.85546875" style="1" customWidth="1"/>
    <col min="9" max="9" width="8.140625" style="1" bestFit="1" customWidth="1"/>
    <col min="10" max="10" width="23.85546875" style="1" bestFit="1" customWidth="1"/>
    <col min="11" max="11" width="21.42578125" style="1" bestFit="1" customWidth="1"/>
    <col min="12" max="186" width="8.85546875" style="1"/>
    <col min="187" max="187" width="59.7109375" style="1" customWidth="1"/>
    <col min="188" max="191" width="14.7109375" style="1" customWidth="1"/>
    <col min="192" max="192" width="15.28515625" style="1" customWidth="1"/>
    <col min="193" max="193" width="2.42578125" style="1" customWidth="1"/>
    <col min="194" max="194" width="12.7109375" style="1" customWidth="1"/>
    <col min="195" max="195" width="13.28515625" style="1" customWidth="1"/>
    <col min="196" max="196" width="14.42578125" style="1" customWidth="1"/>
    <col min="197" max="442" width="8.85546875" style="1"/>
    <col min="443" max="443" width="59.7109375" style="1" customWidth="1"/>
    <col min="444" max="447" width="14.7109375" style="1" customWidth="1"/>
    <col min="448" max="448" width="15.28515625" style="1" customWidth="1"/>
    <col min="449" max="449" width="2.42578125" style="1" customWidth="1"/>
    <col min="450" max="450" width="12.7109375" style="1" customWidth="1"/>
    <col min="451" max="451" width="13.28515625" style="1" customWidth="1"/>
    <col min="452" max="452" width="14.42578125" style="1" customWidth="1"/>
    <col min="453" max="698" width="8.85546875" style="1"/>
    <col min="699" max="699" width="59.7109375" style="1" customWidth="1"/>
    <col min="700" max="703" width="14.7109375" style="1" customWidth="1"/>
    <col min="704" max="704" width="15.28515625" style="1" customWidth="1"/>
    <col min="705" max="705" width="2.42578125" style="1" customWidth="1"/>
    <col min="706" max="706" width="12.7109375" style="1" customWidth="1"/>
    <col min="707" max="707" width="13.28515625" style="1" customWidth="1"/>
    <col min="708" max="708" width="14.42578125" style="1" customWidth="1"/>
    <col min="709" max="954" width="8.85546875" style="1"/>
    <col min="955" max="955" width="59.7109375" style="1" customWidth="1"/>
    <col min="956" max="959" width="14.7109375" style="1" customWidth="1"/>
    <col min="960" max="960" width="15.28515625" style="1" customWidth="1"/>
    <col min="961" max="961" width="2.42578125" style="1" customWidth="1"/>
    <col min="962" max="962" width="12.7109375" style="1" customWidth="1"/>
    <col min="963" max="963" width="13.28515625" style="1" customWidth="1"/>
    <col min="964" max="964" width="14.42578125" style="1" customWidth="1"/>
    <col min="965" max="1011" width="8.85546875" style="1"/>
    <col min="1012" max="1023" width="11.5703125" customWidth="1"/>
  </cols>
  <sheetData>
    <row r="2" spans="1:11" ht="15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B4" s="26" t="s">
        <v>1</v>
      </c>
      <c r="C4" s="26" t="s">
        <v>2</v>
      </c>
      <c r="D4" s="26" t="s">
        <v>3</v>
      </c>
      <c r="E4" s="26"/>
      <c r="F4" s="26"/>
      <c r="G4" s="26" t="s">
        <v>4</v>
      </c>
      <c r="H4" s="26"/>
      <c r="I4" s="26"/>
      <c r="J4" s="26"/>
      <c r="K4" s="26"/>
    </row>
    <row r="5" spans="1:11" ht="15" customHeight="1" x14ac:dyDescent="0.25">
      <c r="B5" s="26"/>
      <c r="C5" s="26"/>
      <c r="D5" s="17" t="s">
        <v>5</v>
      </c>
      <c r="E5" s="17" t="s">
        <v>6</v>
      </c>
      <c r="F5" s="17" t="s">
        <v>7</v>
      </c>
      <c r="G5" s="27" t="s">
        <v>8</v>
      </c>
      <c r="H5" s="27"/>
      <c r="I5" s="27"/>
      <c r="J5" s="26" t="s">
        <v>9</v>
      </c>
      <c r="K5" s="26" t="s">
        <v>10</v>
      </c>
    </row>
    <row r="6" spans="1:11" x14ac:dyDescent="0.25">
      <c r="B6" s="26"/>
      <c r="C6" s="26"/>
      <c r="D6" s="17" t="s">
        <v>29</v>
      </c>
      <c r="E6" s="17" t="s">
        <v>30</v>
      </c>
      <c r="F6" s="17" t="s">
        <v>31</v>
      </c>
      <c r="G6" s="3" t="s">
        <v>11</v>
      </c>
      <c r="H6" s="17" t="s">
        <v>12</v>
      </c>
      <c r="I6" s="4" t="s">
        <v>13</v>
      </c>
      <c r="J6" s="26"/>
      <c r="K6" s="26"/>
    </row>
    <row r="7" spans="1:11" ht="63" customHeight="1" x14ac:dyDescent="0.25">
      <c r="A7" s="1">
        <v>1</v>
      </c>
      <c r="B7" s="18" t="s">
        <v>28</v>
      </c>
      <c r="C7" s="5">
        <v>1</v>
      </c>
      <c r="D7" s="6">
        <v>48000</v>
      </c>
      <c r="E7" s="6">
        <v>56000</v>
      </c>
      <c r="F7" s="6">
        <v>54000</v>
      </c>
      <c r="G7" s="7">
        <f>AVERAGE(D7:F7)</f>
        <v>52666.666666666664</v>
      </c>
      <c r="H7" s="7">
        <f>(((D7-G7)^2+(E7-G7)^2+(F7-G7)^2)/2)^(1/2)</f>
        <v>4163.3319989322654</v>
      </c>
      <c r="I7" s="8">
        <f>H7*100/G7</f>
        <v>7.9050607574663276</v>
      </c>
      <c r="J7" s="7">
        <f>ROUND(G7,2)</f>
        <v>52666.67</v>
      </c>
      <c r="K7" s="6">
        <f>J7*C7</f>
        <v>52666.67</v>
      </c>
    </row>
    <row r="8" spans="1:11" x14ac:dyDescent="0.25">
      <c r="B8" s="9" t="s">
        <v>14</v>
      </c>
      <c r="C8" s="10"/>
      <c r="D8" s="16"/>
      <c r="E8" s="16"/>
      <c r="F8" s="16"/>
      <c r="G8" s="8"/>
      <c r="H8" s="8"/>
      <c r="I8" s="8"/>
      <c r="J8" s="8"/>
      <c r="K8" s="11">
        <f>SUM(K7)</f>
        <v>52666.67</v>
      </c>
    </row>
    <row r="9" spans="1:11" x14ac:dyDescent="0.25"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B10" s="1" t="s">
        <v>15</v>
      </c>
      <c r="H10" s="19"/>
    </row>
    <row r="11" spans="1:11" ht="19.5" customHeight="1" x14ac:dyDescent="0.25"/>
    <row r="12" spans="1:11" ht="31.5" customHeight="1" x14ac:dyDescent="0.25">
      <c r="B12" s="23" t="s">
        <v>16</v>
      </c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7.5" customHeight="1" x14ac:dyDescent="0.25">
      <c r="B13" s="23" t="s">
        <v>17</v>
      </c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36" customHeight="1" x14ac:dyDescent="0.25">
      <c r="B14" s="14" t="s">
        <v>18</v>
      </c>
      <c r="C14" s="20"/>
    </row>
    <row r="15" spans="1:11" ht="19.5" customHeight="1" x14ac:dyDescent="0.25">
      <c r="B15" s="1" t="s">
        <v>19</v>
      </c>
    </row>
    <row r="16" spans="1:11" ht="31.5" customHeight="1" x14ac:dyDescent="0.25">
      <c r="B16" s="24" t="s">
        <v>20</v>
      </c>
      <c r="C16" s="24"/>
      <c r="D16" s="24"/>
      <c r="E16" s="24"/>
      <c r="F16" s="24"/>
      <c r="G16" s="24"/>
      <c r="H16" s="24"/>
      <c r="I16" s="24"/>
      <c r="J16" s="24"/>
      <c r="K16" s="24"/>
    </row>
    <row r="17" spans="2:11" ht="45" customHeight="1" x14ac:dyDescent="0.25">
      <c r="B17" s="14" t="s">
        <v>21</v>
      </c>
      <c r="C17" s="14"/>
      <c r="D17" s="14"/>
      <c r="K17" s="15"/>
    </row>
    <row r="18" spans="2:11" ht="21.75" customHeight="1" x14ac:dyDescent="0.25">
      <c r="B18" s="1" t="s">
        <v>22</v>
      </c>
    </row>
    <row r="19" spans="2:11" x14ac:dyDescent="0.25">
      <c r="B19" s="1" t="s">
        <v>23</v>
      </c>
    </row>
    <row r="20" spans="2:11" x14ac:dyDescent="0.25">
      <c r="B20" s="1" t="s">
        <v>24</v>
      </c>
    </row>
    <row r="21" spans="2:11" ht="23.25" customHeight="1" x14ac:dyDescent="0.25">
      <c r="B21" s="25" t="s">
        <v>25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2:11" ht="45" customHeight="1" x14ac:dyDescent="0.25"/>
    <row r="23" spans="2:11" x14ac:dyDescent="0.25">
      <c r="B23" s="1" t="s">
        <v>19</v>
      </c>
    </row>
    <row r="24" spans="2:11" x14ac:dyDescent="0.25">
      <c r="B24" s="15" t="s">
        <v>26</v>
      </c>
      <c r="C24" s="15"/>
    </row>
    <row r="25" spans="2:11" x14ac:dyDescent="0.25">
      <c r="B25" s="1" t="s">
        <v>24</v>
      </c>
    </row>
    <row r="26" spans="2:11" ht="21" customHeight="1" x14ac:dyDescent="0.25">
      <c r="B26" s="1" t="s">
        <v>22</v>
      </c>
    </row>
    <row r="27" spans="2:11" x14ac:dyDescent="0.25">
      <c r="B27" s="15" t="s">
        <v>27</v>
      </c>
      <c r="C27" s="15"/>
    </row>
    <row r="28" spans="2:11" s="1" customFormat="1" x14ac:dyDescent="0.25"/>
    <row r="29" spans="2:11" s="1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2:11" s="1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2:1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</row>
  </sheetData>
  <mergeCells count="13">
    <mergeCell ref="B29:K31"/>
    <mergeCell ref="B2:K2"/>
    <mergeCell ref="B12:K12"/>
    <mergeCell ref="B13:K13"/>
    <mergeCell ref="B16:K16"/>
    <mergeCell ref="B21:K21"/>
    <mergeCell ref="B4:B6"/>
    <mergeCell ref="C4:C6"/>
    <mergeCell ref="D4:F4"/>
    <mergeCell ref="G4:K4"/>
    <mergeCell ref="G5:I5"/>
    <mergeCell ref="J5:J6"/>
    <mergeCell ref="K5:K6"/>
  </mergeCells>
  <conditionalFormatting sqref="I7:J7">
    <cfRule type="iconSet" priority="5">
      <iconSet reverse="1">
        <cfvo type="percent" val="0"/>
        <cfvo type="num" val="20"/>
        <cfvo type="num" val="33"/>
      </iconSet>
    </cfRule>
  </conditionalFormatting>
  <conditionalFormatting sqref="I8:J8">
    <cfRule type="iconSet" priority="33">
      <iconSet reverse="1">
        <cfvo type="percent" val="0"/>
        <cfvo type="num" val="20"/>
        <cfvo type="num" val="33"/>
      </iconSet>
    </cfRule>
  </conditionalFormatting>
  <pageMargins left="0.39370078740157483" right="0.39370078740157483" top="0.78740157480314965" bottom="0.39370078740157483" header="0.51181102362204722" footer="0.51181102362204722"/>
  <pageSetup paperSize="9" scale="56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ФПС-3</vt:lpstr>
      <vt:lpstr>'ФПС-3'!Область_печати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ilkin mihail</dc:creator>
  <cp:lastModifiedBy>Синявская</cp:lastModifiedBy>
  <cp:revision>1</cp:revision>
  <cp:lastPrinted>2026-05-13T12:17:13Z</cp:lastPrinted>
  <dcterms:created xsi:type="dcterms:W3CDTF">2014-04-04T07:20:28Z</dcterms:created>
  <dcterms:modified xsi:type="dcterms:W3CDTF">2026-05-27T11:27:46Z</dcterms:modified>
  <dc:language>ru-RU</dc:language>
</cp:coreProperties>
</file>