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Сохранённое с диска\Рабочий стол\ЗАКУПКИ 2026\Строит.материалы\Штукатурка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Print_Area" localSheetId="0">Sheet!$A$1:$AL$33</definedName>
  </definedNames>
  <calcPr calcId="162913"/>
</workbook>
</file>

<file path=xl/calcChain.xml><?xml version="1.0" encoding="utf-8"?>
<calcChain xmlns="http://schemas.openxmlformats.org/spreadsheetml/2006/main">
  <c r="AA17" i="1" l="1"/>
  <c r="AB17" i="1" s="1"/>
  <c r="AC17" i="1"/>
  <c r="AA18" i="1"/>
  <c r="AB18" i="1" s="1"/>
  <c r="AC18" i="1"/>
  <c r="AE17" i="1" l="1"/>
  <c r="AG17" i="1"/>
  <c r="AL17" i="1"/>
  <c r="AJ20" i="1" s="1"/>
  <c r="AJ17" i="1"/>
  <c r="AK17" i="1" s="1"/>
  <c r="AG18" i="1"/>
  <c r="AL18" i="1"/>
  <c r="AE18" i="1"/>
  <c r="AJ18" i="1"/>
  <c r="AK18" i="1" s="1"/>
  <c r="AA19" i="1"/>
  <c r="AB19" i="1" s="1"/>
  <c r="AC19" i="1"/>
  <c r="AE19" i="1" l="1"/>
  <c r="AG19" i="1"/>
  <c r="AE20" i="1" s="1"/>
  <c r="AL19" i="1"/>
  <c r="AJ19" i="1"/>
  <c r="AK19" i="1" s="1"/>
  <c r="AI20" i="1" l="1"/>
  <c r="AG20" i="1"/>
</calcChain>
</file>

<file path=xl/sharedStrings.xml><?xml version="1.0" encoding="utf-8"?>
<sst xmlns="http://schemas.openxmlformats.org/spreadsheetml/2006/main" count="39" uniqueCount="36">
  <si>
    <t>Сформировано в системе СТАР - универсальном сервисе для работы с закупками РФ</t>
  </si>
  <si>
    <t>перейти в СТАР (https://star-pro.ru/)</t>
  </si>
  <si>
    <t>Используемый метод определения НМЦК с обоснованием: Для расчета цены контракта используется метод сопоставимых рыночных цен (анализ рынка). Расчет производился на основании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</si>
  <si>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>предмет контракта</t>
  </si>
  <si>
    <t>№ п/п</t>
  </si>
  <si>
    <t>Наименование товара</t>
  </si>
  <si>
    <t>Кол-во</t>
  </si>
  <si>
    <t>Ед. изм.</t>
  </si>
  <si>
    <t>Источник4</t>
  </si>
  <si>
    <t>Источник5</t>
  </si>
  <si>
    <t>Ср. ар. цена за ед. изм., руб._x000D_
 &lt;ц&gt;</t>
  </si>
  <si>
    <t>Цена с учетом понижающего коэфф. в соответствии с выделенным лимитом финанс.</t>
  </si>
  <si>
    <t xml:space="preserve">Ср. кв. откл. </t>
  </si>
  <si>
    <t>Коэфф. вариации</t>
  </si>
  <si>
    <t>Н(М)ЦК, руб.</t>
  </si>
  <si>
    <t>Цена за ед. изм. с округлением (руб.)</t>
  </si>
  <si>
    <t>Н(М)ЦК, ЦКЕП контракта с учетом округления цены за ед. изм. (руб.)</t>
  </si>
  <si>
    <t>Н(М)ЦК, ЦКЕП контракта с учетом лимита финансир. (руб.)</t>
  </si>
  <si>
    <t>ВСЕГО</t>
  </si>
  <si>
    <t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</si>
  <si>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</si>
  <si>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</si>
  <si>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</si>
  <si>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Дата подготовки обоснования НМЦК:</t>
  </si>
  <si>
    <t>"</t>
  </si>
  <si>
    <t>STAR-PRO NMC</t>
  </si>
  <si>
    <t>РАЗДЕЛ V. ПРОТОКОЛ_x000D_
ПО ФОРМИРОВАНИЮ НАЧАЛЬНОЙ (МАКСИМАЛЬНОЙ)_x000D_
ЦЕНЫ КОНТРАКТА</t>
  </si>
  <si>
    <t>шт.</t>
  </si>
  <si>
    <t>Начальник ОКБ, И и ХО ФКУ ИК-22 ГУФСИН России по Приморскому краю майор внутренней службы Лысенко Д.А.</t>
  </si>
  <si>
    <t>Капитальный ремонт камер ШИЗО/ПКТ</t>
  </si>
  <si>
    <t>2026 г.</t>
  </si>
  <si>
    <t>Источник1 43, 16.02.2026</t>
  </si>
  <si>
    <t>Источник2 44 16.02.2026</t>
  </si>
  <si>
    <t>Источник3  45 16.02.2026</t>
  </si>
  <si>
    <t>эмаль ПФ-115 белая, ведро 20 кг</t>
  </si>
  <si>
    <t>диски отрезные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</si>
</sst>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color rgb="FFFFFFFF"/>
      <name val="Times New Roman"/>
    </font>
    <font>
      <b/>
      <u/>
      <sz val="12"/>
      <color rgb="FFFFFFFF"/>
      <name val="Times New Roman"/>
    </font>
    <font>
      <sz val="9.75"/>
      <color rgb="FF000000"/>
      <name val="Times New Roman"/>
    </font>
    <font>
      <b/>
      <sz val="9.75"/>
      <color rgb="FF000000"/>
      <name val="Times New Roman"/>
    </font>
    <font>
      <sz val="9.75"/>
      <color rgb="FFFFFFFF"/>
      <name val="Times New Roman"/>
    </font>
    <font>
      <sz val="11"/>
      <color theme="1"/>
      <name val="Times New Roman"/>
      <family val="1"/>
      <charset val="204"/>
    </font>
    <font>
      <sz val="9.75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366092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3" xfId="0" applyNumberFormat="1" applyFont="1" applyBorder="1" applyAlignment="1">
      <alignment horizontal="left" vertical="top" wrapText="1"/>
    </xf>
    <xf numFmtId="0" fontId="3" fillId="0" borderId="4" xfId="0" applyNumberFormat="1" applyFont="1" applyBorder="1" applyAlignment="1">
      <alignment horizontal="left" vertical="top" wrapText="1"/>
    </xf>
    <xf numFmtId="0" fontId="3" fillId="0" borderId="5" xfId="0" applyNumberFormat="1" applyFont="1" applyBorder="1" applyAlignment="1">
      <alignment horizontal="left" vertical="top" wrapText="1"/>
    </xf>
    <xf numFmtId="4" fontId="0" fillId="0" borderId="0" xfId="0" applyNumberFormat="1"/>
    <xf numFmtId="4" fontId="4" fillId="0" borderId="0" xfId="0" applyNumberFormat="1" applyFont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0" fontId="3" fillId="3" borderId="3" xfId="0" applyNumberFormat="1" applyFont="1" applyFill="1" applyBorder="1" applyAlignment="1">
      <alignment horizontal="left" vertical="top" wrapText="1"/>
    </xf>
    <xf numFmtId="0" fontId="3" fillId="3" borderId="4" xfId="0" applyNumberFormat="1" applyFont="1" applyFill="1" applyBorder="1" applyAlignment="1">
      <alignment horizontal="left" vertical="top" wrapText="1"/>
    </xf>
    <xf numFmtId="0" fontId="3" fillId="3" borderId="0" xfId="0" applyNumberFormat="1" applyFont="1" applyFill="1" applyAlignment="1">
      <alignment horizontal="left" vertical="top" wrapText="1"/>
    </xf>
    <xf numFmtId="0" fontId="6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left" vertical="top" wrapText="1"/>
    </xf>
    <xf numFmtId="0" fontId="3" fillId="0" borderId="0" xfId="0" applyNumberFormat="1" applyFont="1" applyAlignment="1">
      <alignment horizontal="left" wrapText="1"/>
    </xf>
    <xf numFmtId="0" fontId="4" fillId="0" borderId="0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top"/>
    </xf>
    <xf numFmtId="0" fontId="4" fillId="0" borderId="0" xfId="0" applyNumberFormat="1" applyFont="1" applyAlignment="1">
      <alignment horizontal="left" vertical="top" wrapText="1"/>
    </xf>
    <xf numFmtId="4" fontId="3" fillId="0" borderId="7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left" vertical="top" wrapText="1"/>
    </xf>
    <xf numFmtId="0" fontId="5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center" vertical="top" wrapText="1"/>
    </xf>
    <xf numFmtId="0" fontId="3" fillId="0" borderId="0" xfId="0" applyNumberFormat="1" applyFont="1" applyAlignment="1">
      <alignment horizontal="left" wrapText="1"/>
    </xf>
    <xf numFmtId="4" fontId="4" fillId="0" borderId="12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left" vertical="top" wrapText="1"/>
    </xf>
    <xf numFmtId="0" fontId="3" fillId="3" borderId="3" xfId="0" applyNumberFormat="1" applyFont="1" applyFill="1" applyBorder="1" applyAlignment="1">
      <alignment horizontal="left" vertical="top" wrapText="1"/>
    </xf>
    <xf numFmtId="0" fontId="3" fillId="3" borderId="5" xfId="0" applyNumberFormat="1" applyFont="1" applyFill="1" applyBorder="1" applyAlignment="1">
      <alignment horizontal="left" vertical="top" wrapText="1"/>
    </xf>
    <xf numFmtId="0" fontId="3" fillId="3" borderId="4" xfId="0" applyNumberFormat="1" applyFont="1" applyFill="1" applyBorder="1" applyAlignment="1">
      <alignment horizontal="left" vertical="top" wrapText="1"/>
    </xf>
    <xf numFmtId="0" fontId="3" fillId="3" borderId="6" xfId="0" applyNumberFormat="1" applyFont="1" applyFill="1" applyBorder="1" applyAlignment="1">
      <alignment horizontal="left" vertical="top" wrapText="1"/>
    </xf>
    <xf numFmtId="0" fontId="1" fillId="2" borderId="0" xfId="0" applyNumberFormat="1" applyFont="1" applyFill="1" applyAlignment="1">
      <alignment horizontal="center" vertical="top" wrapText="1"/>
    </xf>
    <xf numFmtId="49" fontId="2" fillId="2" borderId="0" xfId="0" applyNumberFormat="1" applyFont="1" applyFill="1" applyAlignment="1">
      <alignment horizontal="center" vertical="top" wrapText="1"/>
    </xf>
    <xf numFmtId="0" fontId="3" fillId="2" borderId="0" xfId="0" applyNumberFormat="1" applyFont="1" applyFill="1" applyAlignment="1">
      <alignment horizontal="left" vertical="top" wrapText="1"/>
    </xf>
    <xf numFmtId="0" fontId="4" fillId="0" borderId="0" xfId="0" applyNumberFormat="1" applyFont="1" applyAlignment="1">
      <alignment horizontal="center" vertical="top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wrapText="1"/>
    </xf>
    <xf numFmtId="0" fontId="3" fillId="0" borderId="3" xfId="0" applyNumberFormat="1" applyFont="1" applyBorder="1" applyAlignment="1">
      <alignment horizontal="left" vertical="top" wrapText="1"/>
    </xf>
    <xf numFmtId="0" fontId="3" fillId="0" borderId="8" xfId="0" applyNumberFormat="1" applyFont="1" applyBorder="1" applyAlignment="1">
      <alignment horizontal="left" vertical="top" wrapText="1"/>
    </xf>
    <xf numFmtId="0" fontId="3" fillId="0" borderId="6" xfId="0" applyNumberFormat="1" applyFont="1" applyBorder="1" applyAlignment="1">
      <alignment horizontal="left" vertical="top" wrapText="1"/>
    </xf>
    <xf numFmtId="0" fontId="3" fillId="0" borderId="0" xfId="0" applyNumberFormat="1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0" fillId="0" borderId="0" xfId="0" applyAlignment="1"/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wrapText="1"/>
    </xf>
    <xf numFmtId="0" fontId="3" fillId="0" borderId="5" xfId="0" applyNumberFormat="1" applyFont="1" applyBorder="1" applyAlignment="1">
      <alignment horizontal="left" vertical="top" wrapText="1"/>
    </xf>
    <xf numFmtId="4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center" vertical="center"/>
    </xf>
    <xf numFmtId="4" fontId="3" fillId="3" borderId="7" xfId="0" applyNumberFormat="1" applyFont="1" applyFill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11</xdr:row>
      <xdr:rowOff>0</xdr:rowOff>
    </xdr:from>
    <xdr:to>
      <xdr:col>29</xdr:col>
      <xdr:colOff>805391</xdr:colOff>
      <xdr:row>16</xdr:row>
      <xdr:rowOff>0</xdr:rowOff>
    </xdr:to>
    <xdr:pic>
      <xdr:nvPicPr>
        <xdr:cNvPr id="2" name="Picture 1"/>
        <xdr:cNvPicPr/>
      </xdr:nvPicPr>
      <xdr:blipFill rotWithShape="1"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33</xdr:col>
      <xdr:colOff>1</xdr:colOff>
      <xdr:row>11</xdr:row>
      <xdr:rowOff>0</xdr:rowOff>
    </xdr:from>
    <xdr:to>
      <xdr:col>34</xdr:col>
      <xdr:colOff>21169</xdr:colOff>
      <xdr:row>15</xdr:row>
      <xdr:rowOff>0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2" cstate="print"/>
        <a:stretch>
          <a:fillRect/>
        </a:stretch>
      </xdr:blipFill>
      <xdr:spPr>
        <a:xfrm>
          <a:off x="8932334" y="2730500"/>
          <a:ext cx="1185334" cy="571500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13</xdr:row>
      <xdr:rowOff>0</xdr:rowOff>
    </xdr:from>
    <xdr:to>
      <xdr:col>32</xdr:col>
      <xdr:colOff>21167</xdr:colOff>
      <xdr:row>14</xdr:row>
      <xdr:rowOff>0</xdr:rowOff>
    </xdr:to>
    <xdr:pic>
      <xdr:nvPicPr>
        <xdr:cNvPr id="4" name="Picture 3"/>
        <xdr:cNvPicPr/>
      </xdr:nvPicPr>
      <xdr:blipFill rotWithShape="1"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9525</xdr:rowOff>
    </xdr:from>
    <xdr:to>
      <xdr:col>29</xdr:col>
      <xdr:colOff>809625</xdr:colOff>
      <xdr:row>6</xdr:row>
      <xdr:rowOff>9525</xdr:rowOff>
    </xdr:to>
    <xdr:cxnSp macro="">
      <xdr:nvCxnSpPr>
        <xdr:cNvPr id="5" name="Straight Connector 4"/>
        <xdr:cNvCxnSpPr/>
      </xdr:nvCxnSpPr>
      <xdr:spPr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twoCellAnchor>
    <xdr:from>
      <xdr:col>1</xdr:col>
      <xdr:colOff>0</xdr:colOff>
      <xdr:row>46</xdr:row>
      <xdr:rowOff>9525</xdr:rowOff>
    </xdr:from>
    <xdr:to>
      <xdr:col>27</xdr:col>
      <xdr:colOff>933450</xdr:colOff>
      <xdr:row>46</xdr:row>
      <xdr:rowOff>9525</xdr:rowOff>
    </xdr:to>
    <xdr:cxnSp macro="">
      <xdr:nvCxnSpPr>
        <xdr:cNvPr id="6" name="Straight Connector 5"/>
        <xdr:cNvCxnSpPr/>
      </xdr:nvCxnSpPr>
      <xdr:spPr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twoCellAnchor>
    <xdr:from>
      <xdr:col>1</xdr:col>
      <xdr:colOff>0</xdr:colOff>
      <xdr:row>49</xdr:row>
      <xdr:rowOff>9525</xdr:rowOff>
    </xdr:from>
    <xdr:to>
      <xdr:col>27</xdr:col>
      <xdr:colOff>933450</xdr:colOff>
      <xdr:row>49</xdr:row>
      <xdr:rowOff>9525</xdr:rowOff>
    </xdr:to>
    <xdr:cxnSp macro="">
      <xdr:nvCxnSpPr>
        <xdr:cNvPr id="7" name="Straight Connector 6"/>
        <xdr:cNvCxnSpPr/>
      </xdr:nvCxnSpPr>
      <xdr:spPr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32</xdr:row>
      <xdr:rowOff>9525</xdr:rowOff>
    </xdr:from>
    <xdr:to>
      <xdr:col>9</xdr:col>
      <xdr:colOff>38100</xdr:colOff>
      <xdr:row>32</xdr:row>
      <xdr:rowOff>9525</xdr:rowOff>
    </xdr:to>
    <xdr:cxnSp macro="">
      <xdr:nvCxnSpPr>
        <xdr:cNvPr id="8" name="Straight Connector 7"/>
        <xdr:cNvCxnSpPr/>
      </xdr:nvCxnSpPr>
      <xdr:spPr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twoCellAnchor>
    <xdr:from>
      <xdr:col>13</xdr:col>
      <xdr:colOff>11906</xdr:colOff>
      <xdr:row>31</xdr:row>
      <xdr:rowOff>164306</xdr:rowOff>
    </xdr:from>
    <xdr:to>
      <xdr:col>18</xdr:col>
      <xdr:colOff>7144</xdr:colOff>
      <xdr:row>31</xdr:row>
      <xdr:rowOff>164306</xdr:rowOff>
    </xdr:to>
    <xdr:cxnSp macro="">
      <xdr:nvCxnSpPr>
        <xdr:cNvPr id="9" name="Straight Connector 8"/>
        <xdr:cNvCxnSpPr/>
      </xdr:nvCxnSpPr>
      <xdr:spPr>
        <a:xfrm>
          <a:off x="3333750" y="7558087"/>
          <a:ext cx="864394" cy="0"/>
        </a:xfrm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r-pro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L60"/>
  <sheetViews>
    <sheetView tabSelected="1" view="pageBreakPreview" zoomScale="80" zoomScaleNormal="90" zoomScaleSheetLayoutView="80" workbookViewId="0">
      <selection activeCell="Z28" sqref="Z28"/>
    </sheetView>
  </sheetViews>
  <sheetFormatPr defaultRowHeight="15" x14ac:dyDescent="0.25"/>
  <cols>
    <col min="1" max="1" width="3.85546875" customWidth="1"/>
    <col min="2" max="2" width="0.28515625" customWidth="1"/>
    <col min="3" max="3" width="21.5703125" customWidth="1"/>
    <col min="4" max="4" width="7.85546875" customWidth="1"/>
    <col min="5" max="5" width="3.85546875" customWidth="1"/>
    <col min="6" max="6" width="2" customWidth="1"/>
    <col min="7" max="8" width="0.85546875" customWidth="1"/>
    <col min="9" max="9" width="0.7109375" customWidth="1"/>
    <col min="10" max="10" width="2.5703125" customWidth="1"/>
    <col min="11" max="11" width="3.7109375" customWidth="1"/>
    <col min="12" max="12" width="0.5703125" customWidth="1"/>
    <col min="13" max="13" width="0.85546875" customWidth="1"/>
    <col min="14" max="14" width="1" customWidth="1"/>
    <col min="15" max="15" width="0.7109375" customWidth="1"/>
    <col min="16" max="16" width="6.85546875" customWidth="1"/>
    <col min="17" max="17" width="2.7109375" customWidth="1"/>
    <col min="18" max="18" width="1.7109375" customWidth="1"/>
    <col min="19" max="19" width="2.42578125" customWidth="1"/>
    <col min="20" max="20" width="5.28515625" customWidth="1"/>
    <col min="21" max="21" width="0.85546875" customWidth="1"/>
    <col min="22" max="22" width="0.7109375" customWidth="1"/>
    <col min="23" max="23" width="8.140625" customWidth="1"/>
    <col min="24" max="24" width="2.7109375" customWidth="1"/>
    <col min="25" max="25" width="0.7109375" customWidth="1"/>
    <col min="26" max="26" width="9.5703125" customWidth="1"/>
    <col min="27" max="27" width="9.28515625" customWidth="1"/>
    <col min="28" max="28" width="14" customWidth="1"/>
    <col min="29" max="29" width="0.140625" customWidth="1"/>
    <col min="30" max="30" width="12.140625" customWidth="1"/>
    <col min="31" max="31" width="0.140625" customWidth="1"/>
    <col min="32" max="32" width="9.5703125" customWidth="1"/>
    <col min="33" max="33" width="1.140625" customWidth="1"/>
    <col min="34" max="34" width="17.42578125" customWidth="1"/>
    <col min="35" max="35" width="0.5703125" customWidth="1"/>
    <col min="36" max="36" width="8.85546875" customWidth="1"/>
    <col min="37" max="37" width="10.85546875" customWidth="1"/>
    <col min="38" max="38" width="13.42578125" customWidth="1"/>
  </cols>
  <sheetData>
    <row r="1" spans="1:38" ht="15" customHeight="1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</row>
    <row r="2" spans="1:38" ht="16.5" customHeight="1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</row>
    <row r="3" spans="1:38" ht="0.7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ht="39" customHeight="1" x14ac:dyDescent="0.25">
      <c r="A4" s="35" t="s">
        <v>26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</row>
    <row r="5" spans="1:38" ht="48.75" customHeight="1" x14ac:dyDescent="0.25">
      <c r="A5" s="36" t="s">
        <v>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</row>
    <row r="6" spans="1:38" ht="18" customHeight="1" x14ac:dyDescent="0.25">
      <c r="A6" s="46" t="s">
        <v>29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</row>
    <row r="7" spans="1:38" ht="1.5" customHeight="1" x14ac:dyDescent="0.25"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</row>
    <row r="8" spans="1:38" ht="16.5" customHeight="1" x14ac:dyDescent="0.25">
      <c r="C8" s="24" t="s">
        <v>3</v>
      </c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</row>
    <row r="9" spans="1:38" ht="6" customHeight="1" x14ac:dyDescent="0.25"/>
    <row r="10" spans="1:38" ht="51" customHeight="1" x14ac:dyDescent="0.25">
      <c r="A10" s="37" t="s">
        <v>4</v>
      </c>
      <c r="B10" s="37"/>
      <c r="C10" s="38" t="s">
        <v>5</v>
      </c>
      <c r="D10" s="38" t="s">
        <v>6</v>
      </c>
      <c r="E10" s="37" t="s">
        <v>7</v>
      </c>
      <c r="F10" s="37"/>
      <c r="G10" s="37"/>
      <c r="H10" s="37" t="s">
        <v>31</v>
      </c>
      <c r="I10" s="37"/>
      <c r="J10" s="37"/>
      <c r="K10" s="37"/>
      <c r="L10" s="37"/>
      <c r="M10" s="37"/>
      <c r="N10" s="37"/>
      <c r="O10" s="37" t="s">
        <v>32</v>
      </c>
      <c r="P10" s="37"/>
      <c r="Q10" s="37"/>
      <c r="R10" s="37" t="s">
        <v>33</v>
      </c>
      <c r="S10" s="37"/>
      <c r="T10" s="37"/>
      <c r="U10" s="37"/>
      <c r="V10" s="37" t="s">
        <v>8</v>
      </c>
      <c r="W10" s="37"/>
      <c r="X10" s="37"/>
      <c r="Y10" s="37" t="s">
        <v>9</v>
      </c>
      <c r="Z10" s="37"/>
      <c r="AA10" s="38" t="s">
        <v>10</v>
      </c>
      <c r="AB10" s="38" t="s">
        <v>11</v>
      </c>
      <c r="AC10" s="41" t="s">
        <v>12</v>
      </c>
      <c r="AD10" s="41"/>
      <c r="AE10" s="57" t="s">
        <v>13</v>
      </c>
      <c r="AF10" s="57"/>
      <c r="AG10" s="41" t="s">
        <v>14</v>
      </c>
      <c r="AH10" s="41"/>
      <c r="AI10" s="41"/>
      <c r="AJ10" s="38" t="s">
        <v>15</v>
      </c>
      <c r="AK10" s="38" t="s">
        <v>16</v>
      </c>
      <c r="AL10" s="38" t="s">
        <v>17</v>
      </c>
    </row>
    <row r="11" spans="1:38" ht="0.75" customHeight="1" x14ac:dyDescent="0.25">
      <c r="A11" s="37"/>
      <c r="B11" s="37"/>
      <c r="C11" s="39"/>
      <c r="D11" s="39"/>
      <c r="E11" s="37"/>
      <c r="F11" s="37"/>
      <c r="G11" s="37"/>
      <c r="H11" s="48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50"/>
      <c r="AA11" s="39"/>
      <c r="AB11" s="39"/>
      <c r="AC11" s="1"/>
      <c r="AD11" s="2"/>
      <c r="AE11" s="57"/>
      <c r="AF11" s="57"/>
      <c r="AG11" s="1"/>
      <c r="AH11" s="45"/>
      <c r="AI11" s="27"/>
      <c r="AJ11" s="39"/>
      <c r="AK11" s="39"/>
      <c r="AL11" s="39"/>
    </row>
    <row r="12" spans="1:38" ht="6" customHeight="1" x14ac:dyDescent="0.25">
      <c r="A12" s="37"/>
      <c r="B12" s="37"/>
      <c r="C12" s="39"/>
      <c r="D12" s="39"/>
      <c r="E12" s="37"/>
      <c r="F12" s="37"/>
      <c r="G12" s="37"/>
      <c r="H12" s="51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3"/>
      <c r="AA12" s="39"/>
      <c r="AB12" s="39"/>
      <c r="AC12" s="42"/>
      <c r="AD12" s="27"/>
      <c r="AE12" s="57"/>
      <c r="AF12" s="57"/>
      <c r="AG12" s="42"/>
      <c r="AH12" s="22"/>
      <c r="AI12" s="27"/>
      <c r="AJ12" s="39"/>
      <c r="AK12" s="39"/>
      <c r="AL12" s="39"/>
    </row>
    <row r="13" spans="1:38" ht="0.75" customHeight="1" x14ac:dyDescent="0.25">
      <c r="A13" s="37"/>
      <c r="B13" s="37"/>
      <c r="C13" s="39"/>
      <c r="D13" s="39"/>
      <c r="E13" s="37"/>
      <c r="F13" s="37"/>
      <c r="G13" s="37"/>
      <c r="H13" s="51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3"/>
      <c r="AA13" s="39"/>
      <c r="AB13" s="39"/>
      <c r="AC13" s="42"/>
      <c r="AD13" s="27"/>
      <c r="AE13" s="8"/>
      <c r="AF13" s="9"/>
      <c r="AG13" s="42"/>
      <c r="AH13" s="22"/>
      <c r="AI13" s="27"/>
      <c r="AJ13" s="39"/>
      <c r="AK13" s="39"/>
      <c r="AL13" s="39"/>
    </row>
    <row r="14" spans="1:38" ht="21.75" customHeight="1" x14ac:dyDescent="0.25">
      <c r="A14" s="37"/>
      <c r="B14" s="37"/>
      <c r="C14" s="39"/>
      <c r="D14" s="39"/>
      <c r="E14" s="37"/>
      <c r="F14" s="37"/>
      <c r="G14" s="37"/>
      <c r="H14" s="51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3"/>
      <c r="AA14" s="39"/>
      <c r="AB14" s="39"/>
      <c r="AC14" s="42"/>
      <c r="AD14" s="27"/>
      <c r="AE14" s="8"/>
      <c r="AF14" s="10"/>
      <c r="AG14" s="42"/>
      <c r="AH14" s="22"/>
      <c r="AI14" s="27"/>
      <c r="AJ14" s="39"/>
      <c r="AK14" s="39"/>
      <c r="AL14" s="39"/>
    </row>
    <row r="15" spans="1:38" ht="16.5" customHeight="1" x14ac:dyDescent="0.25">
      <c r="A15" s="37"/>
      <c r="B15" s="37"/>
      <c r="C15" s="39"/>
      <c r="D15" s="39"/>
      <c r="E15" s="37"/>
      <c r="F15" s="37"/>
      <c r="G15" s="37"/>
      <c r="H15" s="51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3"/>
      <c r="AA15" s="39"/>
      <c r="AB15" s="39"/>
      <c r="AC15" s="42"/>
      <c r="AD15" s="27"/>
      <c r="AE15" s="28"/>
      <c r="AF15" s="30"/>
      <c r="AG15" s="42"/>
      <c r="AH15" s="22"/>
      <c r="AI15" s="27"/>
      <c r="AJ15" s="39"/>
      <c r="AK15" s="39"/>
      <c r="AL15" s="39"/>
    </row>
    <row r="16" spans="1:38" ht="0.75" customHeight="1" x14ac:dyDescent="0.25">
      <c r="A16" s="38"/>
      <c r="B16" s="38"/>
      <c r="C16" s="39"/>
      <c r="D16" s="39"/>
      <c r="E16" s="37"/>
      <c r="F16" s="37"/>
      <c r="G16" s="37"/>
      <c r="H16" s="54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6"/>
      <c r="AA16" s="40"/>
      <c r="AB16" s="40"/>
      <c r="AC16" s="58"/>
      <c r="AD16" s="44"/>
      <c r="AE16" s="29"/>
      <c r="AF16" s="31"/>
      <c r="AG16" s="3"/>
      <c r="AH16" s="43"/>
      <c r="AI16" s="44"/>
      <c r="AJ16" s="40"/>
      <c r="AK16" s="40"/>
      <c r="AL16" s="40"/>
    </row>
    <row r="17" spans="1:38" ht="23.25" customHeight="1" x14ac:dyDescent="0.25">
      <c r="A17" s="64">
        <v>1</v>
      </c>
      <c r="B17" s="64"/>
      <c r="C17" s="11" t="s">
        <v>35</v>
      </c>
      <c r="D17" s="12">
        <v>11</v>
      </c>
      <c r="E17" s="65" t="s">
        <v>27</v>
      </c>
      <c r="F17" s="66"/>
      <c r="G17" s="66"/>
      <c r="H17" s="59">
        <v>36</v>
      </c>
      <c r="I17" s="60"/>
      <c r="J17" s="60"/>
      <c r="K17" s="60"/>
      <c r="L17" s="60"/>
      <c r="M17" s="60"/>
      <c r="N17" s="61"/>
      <c r="O17" s="59">
        <v>46</v>
      </c>
      <c r="P17" s="60"/>
      <c r="Q17" s="61"/>
      <c r="R17" s="59">
        <v>45</v>
      </c>
      <c r="S17" s="60"/>
      <c r="T17" s="60"/>
      <c r="U17" s="61"/>
      <c r="V17" s="59"/>
      <c r="W17" s="60"/>
      <c r="X17" s="61"/>
      <c r="Y17" s="59"/>
      <c r="Z17" s="61"/>
      <c r="AA17" s="20">
        <f t="shared" ref="AA17" si="0">ROUNDDOWN(AVERAGE(H17,O17,R17,V17,Y17),2)</f>
        <v>42.33</v>
      </c>
      <c r="AB17" s="20">
        <f t="shared" ref="AB17" si="1">AA17</f>
        <v>42.33</v>
      </c>
      <c r="AC17" s="59">
        <f t="shared" ref="AC17" si="2">STDEV(H17,O17,R17,V17,Y17)</f>
        <v>5.5075705472861154</v>
      </c>
      <c r="AD17" s="61"/>
      <c r="AE17" s="62">
        <f t="shared" ref="AE17" si="3">AC17/AA17*100</f>
        <v>13.011033657656782</v>
      </c>
      <c r="AF17" s="63"/>
      <c r="AG17" s="59">
        <f t="shared" ref="AG17" si="4">AA17*D17</f>
        <v>465.63</v>
      </c>
      <c r="AH17" s="60"/>
      <c r="AI17" s="61"/>
      <c r="AJ17" s="20">
        <f t="shared" ref="AJ17" si="5">ROUNDDOWN(AA17,2)</f>
        <v>42.33</v>
      </c>
      <c r="AK17" s="20">
        <f t="shared" ref="AK17" si="6">AJ17*D17</f>
        <v>465.63</v>
      </c>
      <c r="AL17" s="21">
        <f t="shared" ref="AL17" si="7">AA17*D17</f>
        <v>465.63</v>
      </c>
    </row>
    <row r="18" spans="1:38" ht="31.5" customHeight="1" x14ac:dyDescent="0.25">
      <c r="A18" s="64">
        <v>2</v>
      </c>
      <c r="B18" s="64"/>
      <c r="C18" s="11" t="s">
        <v>34</v>
      </c>
      <c r="D18" s="12">
        <v>1</v>
      </c>
      <c r="E18" s="65" t="s">
        <v>27</v>
      </c>
      <c r="F18" s="66"/>
      <c r="G18" s="66"/>
      <c r="H18" s="59">
        <v>3928</v>
      </c>
      <c r="I18" s="60"/>
      <c r="J18" s="60"/>
      <c r="K18" s="60"/>
      <c r="L18" s="60"/>
      <c r="M18" s="60"/>
      <c r="N18" s="61"/>
      <c r="O18" s="59">
        <v>4389</v>
      </c>
      <c r="P18" s="60"/>
      <c r="Q18" s="61"/>
      <c r="R18" s="59">
        <v>5395</v>
      </c>
      <c r="S18" s="60"/>
      <c r="T18" s="60"/>
      <c r="U18" s="61"/>
      <c r="V18" s="59"/>
      <c r="W18" s="60"/>
      <c r="X18" s="61"/>
      <c r="Y18" s="59"/>
      <c r="Z18" s="61"/>
      <c r="AA18" s="20">
        <f t="shared" ref="AA18" si="8">ROUNDDOWN(AVERAGE(H18,O18,R18,V18,Y18),2)</f>
        <v>4570.66</v>
      </c>
      <c r="AB18" s="20">
        <f t="shared" ref="AB18" si="9">AA18</f>
        <v>4570.66</v>
      </c>
      <c r="AC18" s="59">
        <f t="shared" ref="AC18" si="10">STDEV(H18,O18,R18,V18,Y18)</f>
        <v>750.18286659542696</v>
      </c>
      <c r="AD18" s="61"/>
      <c r="AE18" s="62">
        <f t="shared" ref="AE18" si="11">AC18/AA18*100</f>
        <v>16.413009644021368</v>
      </c>
      <c r="AF18" s="63"/>
      <c r="AG18" s="59">
        <f t="shared" ref="AG18" si="12">AA18*D18</f>
        <v>4570.66</v>
      </c>
      <c r="AH18" s="60"/>
      <c r="AI18" s="61"/>
      <c r="AJ18" s="20">
        <f t="shared" ref="AJ18" si="13">ROUNDDOWN(AA18,2)</f>
        <v>4570.66</v>
      </c>
      <c r="AK18" s="20">
        <f t="shared" ref="AK18" si="14">AJ18*D18</f>
        <v>4570.66</v>
      </c>
      <c r="AL18" s="21">
        <f t="shared" ref="AL18" si="15">AA18*D18</f>
        <v>4570.66</v>
      </c>
    </row>
    <row r="19" spans="1:38" ht="31.5" customHeight="1" x14ac:dyDescent="0.25">
      <c r="A19" s="64">
        <v>3</v>
      </c>
      <c r="B19" s="64"/>
      <c r="C19" s="11" t="s">
        <v>34</v>
      </c>
      <c r="D19" s="12">
        <v>3</v>
      </c>
      <c r="E19" s="65" t="s">
        <v>27</v>
      </c>
      <c r="F19" s="66"/>
      <c r="G19" s="66"/>
      <c r="H19" s="59">
        <v>4514</v>
      </c>
      <c r="I19" s="60"/>
      <c r="J19" s="60"/>
      <c r="K19" s="60"/>
      <c r="L19" s="60"/>
      <c r="M19" s="60"/>
      <c r="N19" s="61"/>
      <c r="O19" s="59">
        <v>5600</v>
      </c>
      <c r="P19" s="60"/>
      <c r="Q19" s="61"/>
      <c r="R19" s="59">
        <v>7150</v>
      </c>
      <c r="S19" s="60"/>
      <c r="T19" s="60"/>
      <c r="U19" s="61"/>
      <c r="V19" s="59"/>
      <c r="W19" s="60"/>
      <c r="X19" s="61"/>
      <c r="Y19" s="59"/>
      <c r="Z19" s="61"/>
      <c r="AA19" s="18">
        <f t="shared" ref="AA19" si="16">ROUNDDOWN(AVERAGE(H19,O19,R19,V19,Y19),2)</f>
        <v>5754.66</v>
      </c>
      <c r="AB19" s="18">
        <f t="shared" ref="AB19" si="17">AA19</f>
        <v>5754.66</v>
      </c>
      <c r="AC19" s="59">
        <f t="shared" ref="AC19" si="18">STDEV(H19,O19,R19,V19,Y19)</f>
        <v>1324.7887881973247</v>
      </c>
      <c r="AD19" s="61"/>
      <c r="AE19" s="62">
        <f t="shared" ref="AE19" si="19">AC19/AA19*100</f>
        <v>23.021147873155403</v>
      </c>
      <c r="AF19" s="63"/>
      <c r="AG19" s="59">
        <f t="shared" ref="AG19" si="20">AA19*D19</f>
        <v>17263.98</v>
      </c>
      <c r="AH19" s="60"/>
      <c r="AI19" s="61"/>
      <c r="AJ19" s="18">
        <f t="shared" ref="AJ19" si="21">ROUNDDOWN(AA19,2)</f>
        <v>5754.66</v>
      </c>
      <c r="AK19" s="18">
        <f t="shared" ref="AK19" si="22">AJ19*D19</f>
        <v>17263.98</v>
      </c>
      <c r="AL19" s="19">
        <f t="shared" ref="AL19" si="23">AA19*D19</f>
        <v>17263.98</v>
      </c>
    </row>
    <row r="20" spans="1:38" ht="21.75" customHeight="1" x14ac:dyDescent="0.25">
      <c r="A20" s="15"/>
      <c r="AE20" s="26">
        <f>SUM(AG16:AG19)</f>
        <v>22300.27</v>
      </c>
      <c r="AF20" s="26"/>
      <c r="AG20" s="4">
        <f>SUM(AE20)</f>
        <v>22300.27</v>
      </c>
      <c r="AI20" s="5" t="e">
        <f>SUM(#REF!)</f>
        <v>#REF!</v>
      </c>
      <c r="AJ20" s="5">
        <f>SUM(AL17:AL19)</f>
        <v>22300.27</v>
      </c>
    </row>
    <row r="21" spans="1:38" ht="21" customHeight="1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</row>
    <row r="22" spans="1:38" ht="30" customHeight="1" x14ac:dyDescent="0.25"/>
    <row r="23" spans="1:38" ht="26.25" customHeight="1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</row>
    <row r="24" spans="1:38" x14ac:dyDescent="0.25">
      <c r="A24" s="6" t="s">
        <v>28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38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38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38" x14ac:dyDescent="0.25">
      <c r="I27" s="24" t="s">
        <v>21</v>
      </c>
      <c r="J27" s="24"/>
      <c r="K27" s="24"/>
      <c r="L27" s="24"/>
      <c r="M27" s="24"/>
      <c r="N27" s="24"/>
    </row>
    <row r="28" spans="1:38" ht="30.75" customHeight="1" x14ac:dyDescent="0.25"/>
    <row r="29" spans="1:38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38" x14ac:dyDescent="0.25">
      <c r="D30" s="22" t="s">
        <v>22</v>
      </c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spans="1:38" x14ac:dyDescent="0.25">
      <c r="A31" s="14"/>
      <c r="B31" s="14"/>
      <c r="C31" s="14"/>
      <c r="D31" s="14"/>
      <c r="F31" s="25" t="s">
        <v>24</v>
      </c>
      <c r="G31" s="25"/>
      <c r="J31" s="25"/>
      <c r="K31" s="25"/>
    </row>
    <row r="32" spans="1:38" x14ac:dyDescent="0.25">
      <c r="A32" s="14"/>
      <c r="B32" s="14"/>
      <c r="C32" s="14"/>
      <c r="D32" s="14"/>
      <c r="F32" s="25"/>
      <c r="G32" s="25"/>
      <c r="I32">
        <v>12</v>
      </c>
      <c r="J32" s="25"/>
      <c r="K32" s="25"/>
      <c r="U32" s="7" t="s">
        <v>30</v>
      </c>
      <c r="V32" s="22"/>
      <c r="W32" s="22"/>
    </row>
    <row r="33" spans="1:36" ht="15.75" customHeight="1" x14ac:dyDescent="0.25">
      <c r="A33" s="14"/>
      <c r="B33" s="14"/>
      <c r="C33" s="14"/>
      <c r="D33" s="14"/>
      <c r="G33" s="22"/>
      <c r="H33" s="22"/>
      <c r="I33" s="22"/>
      <c r="J33" s="22"/>
      <c r="N33" s="22"/>
      <c r="O33" s="22"/>
      <c r="P33" s="22"/>
      <c r="Q33" s="22"/>
      <c r="R33" s="22"/>
      <c r="V33" s="22"/>
      <c r="W33" s="22"/>
    </row>
    <row r="34" spans="1:36" x14ac:dyDescent="0.25">
      <c r="V34" s="22"/>
      <c r="W34" s="22"/>
    </row>
    <row r="35" spans="1:36" x14ac:dyDescent="0.25">
      <c r="A35" s="14"/>
      <c r="B35" s="14"/>
    </row>
    <row r="36" spans="1:36" x14ac:dyDescent="0.25">
      <c r="A36" s="14"/>
      <c r="B36" s="14"/>
      <c r="AJ36" s="23" t="s">
        <v>25</v>
      </c>
    </row>
    <row r="37" spans="1:36" x14ac:dyDescent="0.25">
      <c r="AJ37" s="23"/>
    </row>
    <row r="40" spans="1:36" ht="45.75" customHeight="1" x14ac:dyDescent="0.25"/>
    <row r="41" spans="1:36" ht="63.75" x14ac:dyDescent="0.25">
      <c r="B41" s="15" t="s">
        <v>18</v>
      </c>
    </row>
    <row r="42" spans="1:36" ht="409.5" x14ac:dyDescent="0.25">
      <c r="B42" s="13" t="s">
        <v>19</v>
      </c>
    </row>
    <row r="44" spans="1:36" x14ac:dyDescent="0.25">
      <c r="B44" s="16"/>
    </row>
    <row r="46" spans="1:36" ht="36.75" customHeight="1" x14ac:dyDescent="0.25">
      <c r="B46" s="17" t="s">
        <v>20</v>
      </c>
    </row>
    <row r="47" spans="1:36" ht="27" customHeight="1" x14ac:dyDescent="0.25">
      <c r="B47" s="13"/>
    </row>
    <row r="48" spans="1:36" ht="13.5" customHeight="1" x14ac:dyDescent="0.25"/>
    <row r="49" spans="2:2" ht="6" customHeight="1" x14ac:dyDescent="0.25"/>
    <row r="50" spans="2:2" ht="22.5" customHeight="1" x14ac:dyDescent="0.25">
      <c r="B50" s="13"/>
    </row>
    <row r="51" spans="2:2" ht="13.5" customHeight="1" x14ac:dyDescent="0.25"/>
    <row r="52" spans="2:2" ht="3.75" customHeight="1" x14ac:dyDescent="0.25">
      <c r="B52" s="14" t="s">
        <v>23</v>
      </c>
    </row>
    <row r="53" spans="2:2" ht="15.75" customHeight="1" x14ac:dyDescent="0.25">
      <c r="B53" s="14"/>
    </row>
    <row r="54" spans="2:2" ht="27.75" customHeight="1" x14ac:dyDescent="0.25">
      <c r="B54" s="14"/>
    </row>
    <row r="55" spans="2:2" ht="7.5" customHeight="1" x14ac:dyDescent="0.25"/>
    <row r="56" spans="2:2" ht="12" customHeight="1" x14ac:dyDescent="0.25">
      <c r="B56" s="14"/>
    </row>
    <row r="57" spans="2:2" ht="15" customHeight="1" x14ac:dyDescent="0.25">
      <c r="B57" s="14"/>
    </row>
    <row r="58" spans="2:2" ht="26.25" customHeight="1" x14ac:dyDescent="0.25"/>
    <row r="59" spans="2:2" ht="17.25" customHeight="1" x14ac:dyDescent="0.25"/>
    <row r="60" spans="2:2" ht="7.5" customHeight="1" x14ac:dyDescent="0.25"/>
  </sheetData>
  <mergeCells count="73">
    <mergeCell ref="AG18:AI18"/>
    <mergeCell ref="A17:B17"/>
    <mergeCell ref="E17:G17"/>
    <mergeCell ref="H17:N17"/>
    <mergeCell ref="O17:Q17"/>
    <mergeCell ref="R17:U17"/>
    <mergeCell ref="V17:X17"/>
    <mergeCell ref="Y17:Z17"/>
    <mergeCell ref="AC17:AD17"/>
    <mergeCell ref="AE17:AF17"/>
    <mergeCell ref="AG17:AI17"/>
    <mergeCell ref="A18:B18"/>
    <mergeCell ref="E18:G18"/>
    <mergeCell ref="H18:N18"/>
    <mergeCell ref="O18:Q18"/>
    <mergeCell ref="R18:U18"/>
    <mergeCell ref="AG19:AI19"/>
    <mergeCell ref="A19:B19"/>
    <mergeCell ref="E19:G19"/>
    <mergeCell ref="H19:N19"/>
    <mergeCell ref="O19:Q19"/>
    <mergeCell ref="R19:U19"/>
    <mergeCell ref="H10:N10"/>
    <mergeCell ref="V19:X19"/>
    <mergeCell ref="Y19:Z19"/>
    <mergeCell ref="AC19:AD19"/>
    <mergeCell ref="AE19:AF19"/>
    <mergeCell ref="V18:X18"/>
    <mergeCell ref="Y18:Z18"/>
    <mergeCell ref="AC18:AD18"/>
    <mergeCell ref="AE18:AF18"/>
    <mergeCell ref="AL10:AL16"/>
    <mergeCell ref="AH11:AI11"/>
    <mergeCell ref="AG10:AI10"/>
    <mergeCell ref="A6:AL6"/>
    <mergeCell ref="C8:AL8"/>
    <mergeCell ref="O10:Q10"/>
    <mergeCell ref="H11:Z16"/>
    <mergeCell ref="R10:U10"/>
    <mergeCell ref="V10:X10"/>
    <mergeCell ref="AE10:AF12"/>
    <mergeCell ref="A10:B16"/>
    <mergeCell ref="AD12:AD16"/>
    <mergeCell ref="AC12:AC16"/>
    <mergeCell ref="C10:C16"/>
    <mergeCell ref="D10:D16"/>
    <mergeCell ref="E10:G16"/>
    <mergeCell ref="AC10:AD10"/>
    <mergeCell ref="AG12:AG15"/>
    <mergeCell ref="AH16:AI16"/>
    <mergeCell ref="AJ10:AJ16"/>
    <mergeCell ref="AK10:AK16"/>
    <mergeCell ref="A1:AL1"/>
    <mergeCell ref="A2:AL2"/>
    <mergeCell ref="A3:AL3"/>
    <mergeCell ref="A4:AL4"/>
    <mergeCell ref="A5:AL5"/>
    <mergeCell ref="B7:AD7"/>
    <mergeCell ref="AJ36:AJ37"/>
    <mergeCell ref="I27:N27"/>
    <mergeCell ref="D30:Q30"/>
    <mergeCell ref="F31:G32"/>
    <mergeCell ref="J31:K32"/>
    <mergeCell ref="V32:W34"/>
    <mergeCell ref="G33:J33"/>
    <mergeCell ref="N33:R33"/>
    <mergeCell ref="AE20:AF20"/>
    <mergeCell ref="AH12:AI15"/>
    <mergeCell ref="AE15:AE16"/>
    <mergeCell ref="AF15:AF16"/>
    <mergeCell ref="Y10:Z10"/>
    <mergeCell ref="AA10:AA16"/>
    <mergeCell ref="AB10:AB16"/>
  </mergeCells>
  <hyperlinks>
    <hyperlink ref="A2" r:id="rId1"/>
  </hyperlinks>
  <pageMargins left="0.11811023622047245" right="0.11811023622047245" top="0.15748031496062992" bottom="0" header="0.31496062992125984" footer="0.31496062992125984"/>
  <pageSetup paperSize="9" scale="70" orientation="landscape" r:id="rId2"/>
  <rowBreaks count="1" manualBreakCount="1">
    <brk id="38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</vt:lpstr>
      <vt:lpstr>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2026-03-10T03:47:48Z</cp:lastPrinted>
  <dcterms:created xsi:type="dcterms:W3CDTF">2020-02-26T01:16:40Z</dcterms:created>
  <dcterms:modified xsi:type="dcterms:W3CDTF">2026-05-21T05:09:34Z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15.2.10.0</vt:lpwstr>
  </property>
</Properties>
</file>