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iiT\Desktop\Татьяна\2026\НМЦК\Ланская\Березка док-ты по охране труда\"/>
    </mc:Choice>
  </mc:AlternateContent>
  <xr:revisionPtr revIDLastSave="0" documentId="13_ncr:1_{C6E2F09D-9F6E-4ADE-8DDC-0CC18C9BBCFA}" xr6:coauthVersionLast="47" xr6:coauthVersionMax="47" xr10:uidLastSave="{00000000-0000-0000-0000-000000000000}"/>
  <bookViews>
    <workbookView xWindow="-120" yWindow="-120" windowWidth="29040" windowHeight="15840" xr2:uid="{00000000-000D-0000-FFFF-FFFF00000000}"/>
  </bookViews>
  <sheets>
    <sheet name="2" sheetId="2" r:id="rId1"/>
    <sheet name="Лист1" sheetId="3" r:id="rId2"/>
  </sheets>
  <definedNames>
    <definedName name="_Hlk196143109" localSheetId="0">'2'!#REF!</definedName>
    <definedName name="_xlnm.Print_Area" localSheetId="0">'2'!$A$1:$T$14</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 i="2" l="1"/>
  <c r="P8" i="2"/>
  <c r="P6" i="2"/>
  <c r="M7" i="2"/>
  <c r="M8" i="2"/>
  <c r="M6" i="2"/>
  <c r="T11" i="3"/>
  <c r="P11" i="3"/>
  <c r="Q11" i="3" s="1"/>
  <c r="R11" i="3" s="1"/>
  <c r="O11" i="3"/>
  <c r="M11" i="3"/>
  <c r="N11" i="3" s="1"/>
  <c r="T10" i="3"/>
  <c r="S10" i="3"/>
  <c r="P10" i="3"/>
  <c r="O10" i="3"/>
  <c r="M10" i="3"/>
  <c r="N10" i="3" s="1"/>
  <c r="T9" i="3"/>
  <c r="P9" i="3"/>
  <c r="O9" i="3"/>
  <c r="M9" i="3"/>
  <c r="N9" i="3" s="1"/>
  <c r="T8" i="3"/>
  <c r="P8" i="3"/>
  <c r="O8" i="3"/>
  <c r="M8" i="3"/>
  <c r="N8" i="3" s="1"/>
  <c r="T7" i="3"/>
  <c r="P7" i="3"/>
  <c r="O7" i="3"/>
  <c r="M7" i="3"/>
  <c r="N7" i="3" s="1"/>
  <c r="T6" i="3"/>
  <c r="S6" i="3"/>
  <c r="P6" i="3"/>
  <c r="Q6" i="3" s="1"/>
  <c r="R6" i="3" s="1"/>
  <c r="O6" i="3"/>
  <c r="M6" i="3"/>
  <c r="N6" i="3" s="1"/>
  <c r="T12" i="3"/>
  <c r="T13" i="3" s="1"/>
  <c r="P12" i="3"/>
  <c r="O12" i="3"/>
  <c r="M12" i="3"/>
  <c r="N12" i="3" s="1"/>
  <c r="Q7" i="3" l="1"/>
  <c r="R7" i="3" s="1"/>
  <c r="S9" i="3"/>
  <c r="Q10" i="3"/>
  <c r="R10" i="3" s="1"/>
  <c r="S7" i="3"/>
  <c r="Q8" i="3"/>
  <c r="R8" i="3" s="1"/>
  <c r="S11" i="3"/>
  <c r="S8" i="3"/>
  <c r="Q9" i="3"/>
  <c r="R9" i="3" s="1"/>
  <c r="C3" i="3"/>
  <c r="S13" i="3"/>
  <c r="Q12" i="3"/>
  <c r="R12" i="3" s="1"/>
  <c r="S12" i="3"/>
  <c r="T8" i="2"/>
  <c r="O8" i="2"/>
  <c r="N8" i="2"/>
  <c r="Q8" i="2" l="1"/>
  <c r="R8" i="2" s="1"/>
  <c r="S8" i="2"/>
  <c r="T7" i="2"/>
  <c r="O7" i="2"/>
  <c r="N7" i="2"/>
  <c r="Q7" i="2" l="1"/>
  <c r="R7" i="2" s="1"/>
  <c r="S7" i="2"/>
  <c r="T6" i="2" l="1"/>
  <c r="T9" i="2" s="1"/>
  <c r="O6" i="2"/>
  <c r="N6" i="2"/>
  <c r="C3" i="2" l="1"/>
  <c r="S6" i="2"/>
  <c r="S9" i="2" s="1"/>
  <c r="Q6" i="2"/>
  <c r="R6" i="2" s="1"/>
</calcChain>
</file>

<file path=xl/sharedStrings.xml><?xml version="1.0" encoding="utf-8"?>
<sst xmlns="http://schemas.openxmlformats.org/spreadsheetml/2006/main" count="100" uniqueCount="45">
  <si>
    <t>дата</t>
  </si>
  <si>
    <t>Начальник планово-экономического отдела:</t>
  </si>
  <si>
    <t>Д.С. Вяткин</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</si>
  <si>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</si>
  <si>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</si>
  <si>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</si>
  <si>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</si>
  <si>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</si>
  <si>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</si>
  <si>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</si>
  <si>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</si>
  <si>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Объем</t>
  </si>
  <si>
    <t>Ед.изм.</t>
  </si>
  <si>
    <t>Кол-во</t>
  </si>
  <si>
    <t>Цена за ед.изм.</t>
  </si>
  <si>
    <t>подпись, расшифровка подписи</t>
  </si>
  <si>
    <t>Средняя цена (руб.)</t>
  </si>
  <si>
    <t>Коэфф. вариации V=</t>
  </si>
  <si>
    <t>Источник №6</t>
  </si>
  <si>
    <t>Обоснование начальной (максимальной) цены договора, цены договора, заключаемого с единственным поставщиком (подрядчиком, исполнителем) (Н(М)ЦД, ЦДЕП)</t>
  </si>
  <si>
    <t>Цена договора, заключаемого с единственным поставщиком</t>
  </si>
  <si>
    <t>Рассчет Н(М)ЦД, ЦДЕП произвел:</t>
  </si>
  <si>
    <t>Н(М)ЦД по средней цене</t>
  </si>
  <si>
    <t>ЦДЕП по наименьшей цене</t>
  </si>
  <si>
    <t>Приложение 1 к Отчету о невозможности (нецелесообразности) использования иных способов определения поставщика (подрядчика, исполнителя), обоснование цены договора и иных существенных условий исполнения договора при осуществлении закупки у единственного поставщика</t>
  </si>
  <si>
    <t>Существенные условия исполнения договора</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</si>
  <si>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</si>
  <si>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2025г.</t>
  </si>
  <si>
    <t>Источник №1 191КП</t>
  </si>
  <si>
    <t>Источник №2 192КП</t>
  </si>
  <si>
    <t>Источник №3 193КП</t>
  </si>
  <si>
    <t>шт</t>
  </si>
  <si>
    <t xml:space="preserve">Кисть универсальная 30 мм                        </t>
  </si>
  <si>
    <t xml:space="preserve">Малярная кисть плоская флейцевая 100мм </t>
  </si>
  <si>
    <t xml:space="preserve">Валик 250 мм </t>
  </si>
  <si>
    <t xml:space="preserve">Мини-валик 110 мм  </t>
  </si>
  <si>
    <t xml:space="preserve">Кювета пластмассовая для валиков </t>
  </si>
  <si>
    <t xml:space="preserve">Малярная кисть плоская флейцевая 50 мм </t>
  </si>
  <si>
    <t>Малярная клейкая лента 50ммх40м</t>
  </si>
  <si>
    <t>Стенд "Уголок по охране труда"1500 × 1000 мм , 6 карманов формата А4 в соответствии с техническим заданием</t>
  </si>
  <si>
    <t>2026г.</t>
  </si>
  <si>
    <t>Учебное пособие  для лиц, оказывающих первую помощь в соответствии с Порядком оказания первой помощи  - печать в соответствии с техническим заданием</t>
  </si>
  <si>
    <t>Лист ознакомления с локально-нормативными актами по охране труда - печать в соотвествии с техническим заданием</t>
  </si>
  <si>
    <t>Обоснование начальной (максимальной) цены контракта, цены контракта, заключаемого с единственным поставщиком (подрядчиком, исполнителем) (Н(М)ЦК, ЦДЕП)</t>
  </si>
  <si>
    <t>Цена контракта, заключаемого с единственным поставщиком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</si>
</sst>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3"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57">
    <xf numFmtId="0" fontId="0" fillId="0" borderId="0" xfId="0"/>
    <xf numFmtId="0" fontId="2" fillId="2" borderId="0" xfId="1" applyFont="1" applyFill="1"/>
    <xf numFmtId="0" fontId="3" fillId="2" borderId="0" xfId="1" applyFont="1" applyFill="1" applyBorder="1" applyAlignment="1">
      <alignment horizontal="left" wrapText="1"/>
    </xf>
    <xf numFmtId="0" fontId="5" fillId="2" borderId="0" xfId="1" applyFont="1" applyFill="1" applyAlignment="1" applyProtection="1">
      <alignment vertical="center"/>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2" fontId="3"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9" fillId="0" borderId="0" xfId="3" applyFont="1"/>
    <xf numFmtId="0" fontId="7" fillId="0" borderId="2" xfId="2" applyFont="1" applyBorder="1" applyAlignment="1">
      <alignment vertical="center" wrapText="1"/>
    </xf>
    <xf numFmtId="2" fontId="7" fillId="0" borderId="2" xfId="2" applyNumberFormat="1" applyFont="1" applyBorder="1" applyAlignment="1">
      <alignment horizontal="center" vertical="center"/>
    </xf>
    <xf numFmtId="0" fontId="5" fillId="2" borderId="0" xfId="1" applyFont="1" applyFill="1"/>
    <xf numFmtId="0" fontId="10" fillId="2" borderId="0" xfId="1" applyFont="1" applyFill="1" applyBorder="1" applyAlignment="1">
      <alignment vertical="center" wrapText="1"/>
    </xf>
    <xf numFmtId="0" fontId="12" fillId="0" borderId="0" xfId="2" applyFont="1" applyBorder="1"/>
    <xf numFmtId="0" fontId="5" fillId="2" borderId="0" xfId="1" applyFont="1" applyFill="1" applyBorder="1"/>
    <xf numFmtId="0" fontId="5" fillId="2" borderId="0" xfId="1" applyFont="1" applyFill="1" applyBorder="1" applyAlignment="1" applyProtection="1">
      <alignment vertical="top" wrapText="1"/>
      <protection locked="0"/>
    </xf>
    <xf numFmtId="0" fontId="5" fillId="0" borderId="0" xfId="1" applyFont="1" applyBorder="1" applyAlignment="1"/>
    <xf numFmtId="0" fontId="11" fillId="2" borderId="0" xfId="1" applyFont="1" applyFill="1" applyBorder="1" applyAlignment="1" applyProtection="1">
      <alignment horizontal="center" wrapText="1"/>
      <protection locked="0"/>
    </xf>
    <xf numFmtId="0" fontId="2" fillId="2" borderId="0" xfId="1" applyFont="1" applyFill="1" applyAlignment="1">
      <alignment vertical="center"/>
    </xf>
    <xf numFmtId="14" fontId="5" fillId="2" borderId="1" xfId="1" applyNumberFormat="1" applyFont="1" applyFill="1" applyBorder="1" applyAlignment="1"/>
    <xf numFmtId="164" fontId="4"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4" fontId="2" fillId="0" borderId="2" xfId="0"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11" fillId="2" borderId="0" xfId="1" applyFont="1" applyFill="1" applyBorder="1" applyAlignment="1" applyProtection="1">
      <alignment horizontal="center" wrapText="1"/>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0" fontId="2" fillId="2" borderId="0" xfId="1" applyFont="1" applyFill="1" applyBorder="1" applyAlignment="1">
      <alignment horizontal="left" vertical="top" wrapText="1"/>
    </xf>
    <xf numFmtId="0" fontId="11" fillId="2" borderId="0" xfId="1" applyFont="1" applyFill="1" applyBorder="1" applyAlignment="1" applyProtection="1">
      <alignment horizontal="center" wrapText="1"/>
      <protection locked="0"/>
    </xf>
    <xf numFmtId="0" fontId="5" fillId="2" borderId="1" xfId="1" applyFont="1" applyFill="1" applyBorder="1" applyAlignment="1" applyProtection="1">
      <alignment horizontal="right" wrapText="1"/>
      <protection locked="0"/>
    </xf>
    <xf numFmtId="0" fontId="5" fillId="2" borderId="0" xfId="1" applyFont="1" applyFill="1" applyBorder="1" applyAlignment="1">
      <alignment horizontal="left"/>
    </xf>
    <xf numFmtId="0" fontId="10" fillId="2" borderId="0" xfId="1" applyFont="1" applyFill="1" applyBorder="1" applyAlignment="1">
      <alignment horizontal="center" vertical="center" wrapText="1"/>
    </xf>
    <xf numFmtId="0" fontId="4" fillId="2" borderId="2" xfId="1" applyFont="1" applyFill="1" applyBorder="1" applyAlignment="1">
      <alignment horizontal="center" vertical="center" wrapText="1"/>
    </xf>
    <xf numFmtId="164" fontId="3" fillId="0"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5" xfId="1" applyFont="1" applyFill="1" applyBorder="1" applyAlignment="1">
      <alignment horizontal="left" vertical="center" wrapText="1"/>
    </xf>
    <xf numFmtId="0" fontId="2" fillId="2" borderId="0" xfId="1" applyFont="1" applyFill="1" applyBorder="1" applyAlignment="1">
      <alignment horizontal="left" wrapText="1"/>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6" xfId="1" applyFont="1" applyFill="1" applyBorder="1" applyAlignment="1">
      <alignment horizontal="left" wrapText="1"/>
    </xf>
  </cellXfs>
  <cellStyles count="4">
    <cellStyle name="Гиперссылка" xfId="3" builtinId="8"/>
    <cellStyle name="Обычный" xfId="0" builtinId="0"/>
    <cellStyle name="Обычный 2" xfId="1" xr:uid="{00000000-0005-0000-0000-000002000000}"/>
    <cellStyle name="Обычный 3" xfId="2" xr:uid="{00000000-0005-0000-0000-000003000000}"/>
  </cellStyles>
  <dxfs count="82">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54338" y="1733550"/>
          <a:ext cx="1100137"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35150"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13336A57-8D3A-4210-A174-C39D40D91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5111C626-3D7E-4531-8F66-D3984702EE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FBD2AA64-AD4B-4D2A-82EB-6ADEB98CA2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2CE9E003-EB27-4EBB-A540-CFA8082A54C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ACFB9D2B-F857-4BD1-80A5-8ECECE3DE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CE3BD14F-D555-4F43-8916-1FE6B7FD0E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F1791987-99DC-4790-B8AD-BEF2C4D8DB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5CEC2984-D584-46FA-A4E0-C0DEF0AEA7D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46E97442-39E0-4A1B-98ED-EB2699DA0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1225"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2B079BC0-9615-43F8-9A12-11F875AB77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6350"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4"/>
  <sheetViews>
    <sheetView tabSelected="1" topLeftCell="A2" zoomScale="89" zoomScaleNormal="89" zoomScaleSheetLayoutView="100" workbookViewId="0">
      <selection activeCell="Q6" sqref="Q6"/>
    </sheetView>
  </sheetViews>
  <sheetFormatPr defaultColWidth="9.140625" defaultRowHeight="15" x14ac:dyDescent="0.25"/>
  <cols>
    <col min="1" max="1" width="3.140625" style="15" customWidth="1"/>
    <col min="2" max="2" width="23.5703125" style="15" customWidth="1"/>
    <col min="3" max="3" width="8.28515625" style="15" customWidth="1"/>
    <col min="4" max="5" width="6.5703125" style="15" customWidth="1"/>
    <col min="6" max="8" width="12.5703125" style="15" customWidth="1"/>
    <col min="9" max="12" width="12.5703125" style="15" hidden="1" customWidth="1"/>
    <col min="13" max="13" width="12.5703125" style="15" customWidth="1"/>
    <col min="14" max="14" width="12.5703125" style="15" hidden="1" customWidth="1"/>
    <col min="15" max="15" width="10.5703125" style="15" hidden="1" customWidth="1"/>
    <col min="16" max="17" width="10.5703125" style="15" customWidth="1"/>
    <col min="18" max="20" width="13.5703125" style="15" customWidth="1"/>
    <col min="21" max="21" width="14.28515625" style="15" customWidth="1"/>
    <col min="22" max="22" width="22.7109375" style="15" customWidth="1"/>
    <col min="23" max="23" width="3" style="15" customWidth="1"/>
    <col min="24" max="24" width="0" style="15" hidden="1" customWidth="1"/>
    <col min="25" max="25" width="9.5703125" style="15" hidden="1" customWidth="1"/>
    <col min="26" max="16384" width="9.140625" style="15"/>
  </cols>
  <sheetData>
    <row r="1" spans="1:25" s="1" customFormat="1" ht="60" hidden="1" customHeight="1" x14ac:dyDescent="0.2">
      <c r="P1" s="38"/>
      <c r="Q1" s="38"/>
      <c r="R1" s="38"/>
      <c r="S1" s="38"/>
      <c r="T1" s="38"/>
      <c r="U1" s="2"/>
      <c r="V1" s="2"/>
    </row>
    <row r="2" spans="1:25" ht="60" customHeight="1" x14ac:dyDescent="0.25">
      <c r="A2" s="42" t="s">
        <v>43</v>
      </c>
      <c r="B2" s="42"/>
      <c r="C2" s="42"/>
      <c r="D2" s="42"/>
      <c r="E2" s="42"/>
      <c r="F2" s="42"/>
      <c r="G2" s="42"/>
      <c r="H2" s="42"/>
      <c r="I2" s="42"/>
      <c r="J2" s="42"/>
      <c r="K2" s="42"/>
      <c r="L2" s="42"/>
      <c r="M2" s="42"/>
      <c r="N2" s="42"/>
      <c r="O2" s="42"/>
      <c r="P2" s="42"/>
      <c r="Q2" s="42"/>
      <c r="R2" s="42"/>
      <c r="S2" s="42"/>
      <c r="T2" s="42"/>
      <c r="U2" s="16"/>
      <c r="V2" s="16"/>
      <c r="W2" s="16"/>
      <c r="X2" s="16"/>
      <c r="Y2" s="16"/>
    </row>
    <row r="3" spans="1:25" s="22" customFormat="1" ht="35.85" customHeight="1" x14ac:dyDescent="0.2">
      <c r="A3" s="43" t="s">
        <v>44</v>
      </c>
      <c r="B3" s="43"/>
      <c r="C3" s="44">
        <f>VALUE(T9)</f>
        <v>17746</v>
      </c>
      <c r="D3" s="44"/>
      <c r="E3" s="44"/>
      <c r="F3" s="45" t="s">
        <v>28</v>
      </c>
      <c r="G3" s="45" t="s">
        <v>29</v>
      </c>
      <c r="H3" s="45" t="s">
        <v>30</v>
      </c>
      <c r="I3" s="46" t="s">
        <v>3</v>
      </c>
      <c r="J3" s="46" t="s">
        <v>4</v>
      </c>
      <c r="K3" s="45" t="s">
        <v>3</v>
      </c>
      <c r="L3" s="46" t="s">
        <v>18</v>
      </c>
      <c r="M3" s="45" t="s">
        <v>16</v>
      </c>
      <c r="N3" s="45" t="s">
        <v>5</v>
      </c>
      <c r="O3" s="43" t="s">
        <v>6</v>
      </c>
      <c r="P3" s="43" t="s">
        <v>7</v>
      </c>
      <c r="Q3" s="43" t="s">
        <v>17</v>
      </c>
      <c r="R3" s="43" t="s">
        <v>8</v>
      </c>
      <c r="S3" s="45" t="s">
        <v>22</v>
      </c>
      <c r="T3" s="51" t="s">
        <v>23</v>
      </c>
    </row>
    <row r="4" spans="1:25" s="22" customFormat="1" ht="12.75" x14ac:dyDescent="0.2">
      <c r="A4" s="43" t="s">
        <v>9</v>
      </c>
      <c r="B4" s="43" t="s">
        <v>10</v>
      </c>
      <c r="C4" s="52" t="s">
        <v>25</v>
      </c>
      <c r="D4" s="43" t="s">
        <v>11</v>
      </c>
      <c r="E4" s="43"/>
      <c r="F4" s="45"/>
      <c r="G4" s="45"/>
      <c r="H4" s="45"/>
      <c r="I4" s="47"/>
      <c r="J4" s="47"/>
      <c r="K4" s="45"/>
      <c r="L4" s="47"/>
      <c r="M4" s="45"/>
      <c r="N4" s="45"/>
      <c r="O4" s="43"/>
      <c r="P4" s="43"/>
      <c r="Q4" s="43"/>
      <c r="R4" s="43"/>
      <c r="S4" s="45"/>
      <c r="T4" s="51"/>
    </row>
    <row r="5" spans="1:25" s="22" customFormat="1" ht="25.5" x14ac:dyDescent="0.2">
      <c r="A5" s="43"/>
      <c r="B5" s="43"/>
      <c r="C5" s="52"/>
      <c r="D5" s="4" t="s">
        <v>12</v>
      </c>
      <c r="E5" s="4" t="s">
        <v>13</v>
      </c>
      <c r="F5" s="5" t="s">
        <v>14</v>
      </c>
      <c r="G5" s="5" t="s">
        <v>14</v>
      </c>
      <c r="H5" s="25" t="s">
        <v>14</v>
      </c>
      <c r="I5" s="24"/>
      <c r="J5" s="5"/>
      <c r="K5" s="5" t="s">
        <v>14</v>
      </c>
      <c r="L5" s="5" t="s">
        <v>14</v>
      </c>
      <c r="M5" s="45"/>
      <c r="N5" s="45"/>
      <c r="O5" s="43"/>
      <c r="P5" s="43"/>
      <c r="Q5" s="43"/>
      <c r="R5" s="43"/>
      <c r="S5" s="45"/>
      <c r="T5" s="51"/>
    </row>
    <row r="6" spans="1:25" s="22" customFormat="1" ht="63.75" x14ac:dyDescent="0.2">
      <c r="A6" s="6">
        <v>1</v>
      </c>
      <c r="B6" s="13" t="s">
        <v>39</v>
      </c>
      <c r="C6" s="6" t="s">
        <v>40</v>
      </c>
      <c r="D6" s="7" t="s">
        <v>31</v>
      </c>
      <c r="E6" s="8">
        <v>2</v>
      </c>
      <c r="F6" s="31">
        <v>8129</v>
      </c>
      <c r="G6" s="28">
        <v>8428</v>
      </c>
      <c r="H6" s="28">
        <v>9260</v>
      </c>
      <c r="I6" s="14"/>
      <c r="J6" s="14"/>
      <c r="K6" s="9"/>
      <c r="L6" s="9"/>
      <c r="M6" s="9">
        <f>AVERAGE(F6,G6,H6)</f>
        <v>8605.6666666666661</v>
      </c>
      <c r="N6" s="9">
        <f t="shared" ref="N6" si="0">ROUND(M6,2)</f>
        <v>8605.67</v>
      </c>
      <c r="O6" s="7">
        <f>COUNT(F6:L6)</f>
        <v>3</v>
      </c>
      <c r="P6" s="7">
        <f>STDEV(F6,G6,H6)</f>
        <v>586.05830199164768</v>
      </c>
      <c r="Q6" s="7">
        <f t="shared" ref="Q6" si="1">P6/M6*100</f>
        <v>6.8101441142462065</v>
      </c>
      <c r="R6" s="7" t="str">
        <f t="shared" ref="R6" si="2">IF(Q6&lt;33,"ОДНОРОДНЫЕ","НЕОДНОРОДНЫЕ")</f>
        <v>ОДНОРОДНЫЕ</v>
      </c>
      <c r="S6" s="9">
        <f>M6*E6</f>
        <v>17211.333333333332</v>
      </c>
      <c r="T6" s="10">
        <f>SMALL(F6:K6,1)*E6</f>
        <v>16258</v>
      </c>
    </row>
    <row r="7" spans="1:25" s="22" customFormat="1" ht="89.25" x14ac:dyDescent="0.2">
      <c r="A7" s="27">
        <v>2</v>
      </c>
      <c r="B7" s="13" t="s">
        <v>41</v>
      </c>
      <c r="C7" s="27" t="s">
        <v>40</v>
      </c>
      <c r="D7" s="26" t="s">
        <v>31</v>
      </c>
      <c r="E7" s="8">
        <v>4</v>
      </c>
      <c r="F7" s="31">
        <v>297</v>
      </c>
      <c r="G7" s="28">
        <v>360</v>
      </c>
      <c r="H7" s="28">
        <v>360</v>
      </c>
      <c r="I7" s="14"/>
      <c r="J7" s="14"/>
      <c r="K7" s="9"/>
      <c r="L7" s="9"/>
      <c r="M7" s="9">
        <f t="shared" ref="M7:M8" si="3">AVERAGE(F7,G7,H7)</f>
        <v>339</v>
      </c>
      <c r="N7" s="9">
        <f t="shared" ref="N7:N8" si="4">ROUND(M7,2)</f>
        <v>339</v>
      </c>
      <c r="O7" s="26">
        <f t="shared" ref="O7" si="5">COUNT(F7:L7)</f>
        <v>3</v>
      </c>
      <c r="P7" s="37">
        <f t="shared" ref="P7:P8" si="6">STDEV(F7,G7,H7)</f>
        <v>36.373066958946424</v>
      </c>
      <c r="Q7" s="26">
        <f t="shared" ref="Q7:Q8" si="7">P7/M7*100</f>
        <v>10.729518276975346</v>
      </c>
      <c r="R7" s="26" t="str">
        <f t="shared" ref="R7:R8" si="8">IF(Q7&lt;33,"ОДНОРОДНЫЕ","НЕОДНОРОДНЫЕ")</f>
        <v>ОДНОРОДНЫЕ</v>
      </c>
      <c r="S7" s="9">
        <f t="shared" ref="S7" si="9">M7*E7</f>
        <v>1356</v>
      </c>
      <c r="T7" s="10">
        <f t="shared" ref="T7" si="10">SMALL(F7:K7,1)*E7</f>
        <v>1188</v>
      </c>
    </row>
    <row r="8" spans="1:25" s="22" customFormat="1" ht="63.75" x14ac:dyDescent="0.2">
      <c r="A8" s="29">
        <v>3</v>
      </c>
      <c r="B8" s="13" t="s">
        <v>42</v>
      </c>
      <c r="C8" s="29" t="s">
        <v>40</v>
      </c>
      <c r="D8" s="30" t="s">
        <v>31</v>
      </c>
      <c r="E8" s="8">
        <v>100</v>
      </c>
      <c r="F8" s="28">
        <v>4</v>
      </c>
      <c r="G8" s="31">
        <v>3</v>
      </c>
      <c r="H8" s="28">
        <v>3</v>
      </c>
      <c r="I8" s="14"/>
      <c r="J8" s="14"/>
      <c r="K8" s="9"/>
      <c r="L8" s="9"/>
      <c r="M8" s="9">
        <f t="shared" si="3"/>
        <v>3.3333333333333335</v>
      </c>
      <c r="N8" s="9">
        <f t="shared" si="4"/>
        <v>3.33</v>
      </c>
      <c r="O8" s="30">
        <f>COUNT(F8:L8)</f>
        <v>3</v>
      </c>
      <c r="P8" s="37">
        <f t="shared" si="6"/>
        <v>0.57735026918962473</v>
      </c>
      <c r="Q8" s="30">
        <f t="shared" si="7"/>
        <v>17.320508075688743</v>
      </c>
      <c r="R8" s="30" t="str">
        <f t="shared" si="8"/>
        <v>ОДНОРОДНЫЕ</v>
      </c>
      <c r="S8" s="9">
        <f>M8*E8</f>
        <v>333.33333333333337</v>
      </c>
      <c r="T8" s="10">
        <f>SMALL(F8:K8,1)*E8</f>
        <v>300</v>
      </c>
    </row>
    <row r="9" spans="1:25" s="22" customFormat="1" ht="39" customHeight="1" x14ac:dyDescent="0.2">
      <c r="A9" s="48" t="s">
        <v>26</v>
      </c>
      <c r="B9" s="48"/>
      <c r="C9" s="48"/>
      <c r="D9" s="48"/>
      <c r="E9" s="48"/>
      <c r="F9" s="48"/>
      <c r="G9" s="48"/>
      <c r="H9" s="48"/>
      <c r="I9" s="48"/>
      <c r="J9" s="48"/>
      <c r="K9" s="48"/>
      <c r="L9" s="48"/>
      <c r="M9" s="48"/>
      <c r="N9" s="48"/>
      <c r="O9" s="48"/>
      <c r="P9" s="48"/>
      <c r="Q9" s="48"/>
      <c r="R9" s="49"/>
      <c r="S9" s="9">
        <f>SUM(S6:S7)</f>
        <v>18567.333333333332</v>
      </c>
      <c r="T9" s="10">
        <f>SUM(T6:T8)</f>
        <v>17746</v>
      </c>
    </row>
    <row r="10" spans="1:25" s="22" customFormat="1" ht="39" hidden="1" customHeight="1" x14ac:dyDescent="0.2">
      <c r="A10" s="50"/>
      <c r="B10" s="50"/>
      <c r="C10" s="50"/>
      <c r="D10" s="50"/>
      <c r="E10" s="50"/>
      <c r="F10" s="50"/>
      <c r="G10" s="50"/>
      <c r="H10" s="50"/>
      <c r="I10" s="50"/>
      <c r="J10" s="50"/>
      <c r="K10" s="50"/>
      <c r="L10" s="50"/>
      <c r="M10" s="50"/>
      <c r="N10" s="50"/>
      <c r="O10" s="50"/>
      <c r="P10" s="50"/>
      <c r="Q10" s="50"/>
      <c r="R10" s="50"/>
      <c r="S10" s="50"/>
      <c r="T10" s="50"/>
    </row>
    <row r="11" spans="1:25" ht="32.25" hidden="1" customHeight="1" x14ac:dyDescent="0.25">
      <c r="A11" s="41"/>
      <c r="B11" s="41"/>
      <c r="C11" s="41"/>
      <c r="G11" s="18"/>
      <c r="H11" s="18"/>
      <c r="I11" s="18"/>
      <c r="J11" s="18"/>
      <c r="K11" s="18"/>
      <c r="L11" s="18"/>
      <c r="M11" s="18"/>
      <c r="N11" s="18"/>
      <c r="O11" s="18"/>
      <c r="P11" s="18"/>
      <c r="Q11" s="23"/>
      <c r="R11" s="40"/>
      <c r="S11" s="40"/>
      <c r="T11" s="40"/>
      <c r="U11" s="17"/>
    </row>
    <row r="12" spans="1:25" ht="13.15" customHeight="1" x14ac:dyDescent="0.25">
      <c r="A12" s="19"/>
      <c r="B12" s="19"/>
      <c r="C12" s="19"/>
      <c r="G12" s="11"/>
      <c r="H12" s="11"/>
      <c r="I12" s="11"/>
      <c r="J12" s="11"/>
      <c r="K12" s="11"/>
      <c r="L12" s="11"/>
      <c r="M12" s="11"/>
      <c r="N12" s="11"/>
      <c r="O12" s="11"/>
      <c r="Q12" s="21"/>
      <c r="R12" s="39"/>
      <c r="S12" s="39"/>
      <c r="T12" s="39"/>
      <c r="U12" s="12"/>
      <c r="V12" s="3"/>
      <c r="W12" s="3"/>
      <c r="X12" s="3"/>
      <c r="Y12" s="3"/>
    </row>
    <row r="13" spans="1:25" ht="26.25" customHeight="1" x14ac:dyDescent="0.25">
      <c r="A13" s="41" t="s">
        <v>1</v>
      </c>
      <c r="B13" s="41"/>
      <c r="C13" s="41"/>
      <c r="G13" s="11"/>
      <c r="H13" s="11"/>
      <c r="I13" s="11"/>
      <c r="J13" s="11"/>
      <c r="K13" s="11"/>
      <c r="L13" s="11"/>
      <c r="M13" s="11"/>
      <c r="N13" s="11"/>
      <c r="O13" s="11"/>
      <c r="P13" s="11"/>
      <c r="Q13" s="23">
        <v>46168</v>
      </c>
      <c r="R13" s="40" t="s">
        <v>2</v>
      </c>
      <c r="S13" s="40"/>
      <c r="T13" s="40"/>
      <c r="U13" s="3"/>
      <c r="V13" s="3"/>
      <c r="W13" s="3"/>
      <c r="X13" s="3"/>
      <c r="Y13" s="3"/>
    </row>
    <row r="14" spans="1:25" ht="13.15" customHeight="1" x14ac:dyDescent="0.25">
      <c r="A14" s="20"/>
      <c r="B14" s="20"/>
      <c r="C14" s="20"/>
      <c r="G14" s="11"/>
      <c r="H14" s="11"/>
      <c r="I14" s="11"/>
      <c r="J14" s="11"/>
      <c r="K14" s="11"/>
      <c r="L14" s="11"/>
      <c r="M14" s="11"/>
      <c r="N14" s="11"/>
      <c r="O14" s="11"/>
      <c r="P14" s="11"/>
      <c r="Q14" s="21" t="s">
        <v>0</v>
      </c>
      <c r="R14" s="39" t="s">
        <v>15</v>
      </c>
      <c r="S14" s="39"/>
      <c r="T14" s="39"/>
      <c r="U14" s="3"/>
      <c r="V14" s="3"/>
      <c r="W14" s="3"/>
      <c r="X14" s="3"/>
      <c r="Y14" s="3"/>
    </row>
  </sheetData>
  <mergeCells count="31">
    <mergeCell ref="R14:T14"/>
    <mergeCell ref="A11:C11"/>
    <mergeCell ref="R3:R5"/>
    <mergeCell ref="S3:S5"/>
    <mergeCell ref="T3:T5"/>
    <mergeCell ref="A4:A5"/>
    <mergeCell ref="B4:B5"/>
    <mergeCell ref="C4:C5"/>
    <mergeCell ref="D4:E4"/>
    <mergeCell ref="L3:L4"/>
    <mergeCell ref="M3:M5"/>
    <mergeCell ref="N3:N5"/>
    <mergeCell ref="O3:O5"/>
    <mergeCell ref="P3:P5"/>
    <mergeCell ref="Q3:Q5"/>
    <mergeCell ref="P1:T1"/>
    <mergeCell ref="R12:T12"/>
    <mergeCell ref="R11:T11"/>
    <mergeCell ref="A13:C13"/>
    <mergeCell ref="R13:T13"/>
    <mergeCell ref="A2:T2"/>
    <mergeCell ref="A3:B3"/>
    <mergeCell ref="C3:E3"/>
    <mergeCell ref="F3:F4"/>
    <mergeCell ref="G3:G4"/>
    <mergeCell ref="J3:J4"/>
    <mergeCell ref="K3:K4"/>
    <mergeCell ref="H3:H4"/>
    <mergeCell ref="I3:I4"/>
    <mergeCell ref="A9:R9"/>
    <mergeCell ref="A10:T10"/>
  </mergeCells>
  <conditionalFormatting sqref="R6">
    <cfRule type="containsText" dxfId="81" priority="47" operator="containsText" text="ОДНОРОДНЫЕ">
      <formula>NOT(ISERROR(SEARCH("ОДНОРОДНЫЕ",R6)))</formula>
    </cfRule>
    <cfRule type="containsText" dxfId="80" priority="48" operator="containsText" text="НЕОДНОРОДНЫЕ">
      <formula>NOT(ISERROR(SEARCH("НЕОДНОРОДНЫЕ",R6)))</formula>
    </cfRule>
    <cfRule type="containsText" dxfId="79" priority="49" operator="containsText" text="НЕ">
      <formula>NOT(ISERROR(SEARCH("НЕ",R6)))</formula>
    </cfRule>
    <cfRule type="containsText" dxfId="78" priority="50" operator="containsText" text="ОДНОРОДНЫЕ">
      <formula>NOT(ISERROR(SEARCH("ОДНОРОДНЫЕ",R6)))</formula>
    </cfRule>
    <cfRule type="containsText" dxfId="77" priority="51" operator="containsText" text="НЕОДНОРОДНЫЕ">
      <formula>NOT(ISERROR(SEARCH("НЕОДНОРОДНЫЕ",R6)))</formula>
    </cfRule>
  </conditionalFormatting>
  <conditionalFormatting sqref="R6:R7">
    <cfRule type="containsText" dxfId="76" priority="45" operator="containsText" text="НЕОДНОРОДНЫЕ">
      <formula>NOT(ISERROR(SEARCH("НЕОДНОРОДНЫЕ",R6)))</formula>
    </cfRule>
  </conditionalFormatting>
  <conditionalFormatting sqref="R7">
    <cfRule type="containsText" dxfId="75" priority="41" operator="containsText" text="ОДНОРОДНЫЕ">
      <formula>NOT(ISERROR(SEARCH("ОДНОРОДНЫЕ",R7)))</formula>
    </cfRule>
    <cfRule type="containsText" dxfId="74" priority="42" operator="containsText" text="НЕОДНОРОДНЫЕ">
      <formula>NOT(ISERROR(SEARCH("НЕОДНОРОДНЫЕ",R7)))</formula>
    </cfRule>
    <cfRule type="containsText" dxfId="73" priority="43" operator="containsText" text="НЕ">
      <formula>NOT(ISERROR(SEARCH("НЕ",R7)))</formula>
    </cfRule>
    <cfRule type="containsText" dxfId="72" priority="44" operator="containsText" text="ОДНОРОДНЫЕ">
      <formula>NOT(ISERROR(SEARCH("ОДНОРОДНЫЕ",R7)))</formula>
    </cfRule>
  </conditionalFormatting>
  <conditionalFormatting sqref="R7:R8">
    <cfRule type="containsText" dxfId="71" priority="33" operator="containsText" text="НЕОДНОРОДНЫЕ">
      <formula>NOT(ISERROR(SEARCH("НЕОДНОРОДНЫЕ",R7)))</formula>
    </cfRule>
  </conditionalFormatting>
  <conditionalFormatting sqref="R8">
    <cfRule type="containsText" dxfId="70" priority="28" operator="containsText" text="НЕОДНОРОДНЫЕ">
      <formula>NOT(ISERROR(SEARCH("НЕОДНОРОДНЫЕ",R8)))</formula>
    </cfRule>
    <cfRule type="containsText" dxfId="69" priority="29" operator="containsText" text="ОДНОРОДНЫЕ">
      <formula>NOT(ISERROR(SEARCH("ОДНОРОДНЫЕ",R8)))</formula>
    </cfRule>
    <cfRule type="containsText" dxfId="68" priority="30" operator="containsText" text="НЕОДНОРОДНЫЕ">
      <formula>NOT(ISERROR(SEARCH("НЕОДНОРОДНЫЕ",R8)))</formula>
    </cfRule>
    <cfRule type="containsText" dxfId="67" priority="31" operator="containsText" text="НЕ">
      <formula>NOT(ISERROR(SEARCH("НЕ",R8)))</formula>
    </cfRule>
    <cfRule type="containsText" dxfId="66" priority="32" operator="containsText" text="ОДНОРОДНЫЕ">
      <formula>NOT(ISERROR(SEARCH("ОДНОРОДНЫЕ",R8)))</formula>
    </cfRule>
  </conditionalFormatting>
  <pageMargins left="0.23622047244094491" right="0.23622047244094491" top="0.74803149606299213" bottom="0.74803149606299213" header="0.31496062992125984" footer="0.31496062992125984"/>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5A9AD-CE60-4009-9811-089BB11D0DA4}">
  <sheetPr>
    <pageSetUpPr fitToPage="1"/>
  </sheetPr>
  <dimension ref="A1:Y18"/>
  <sheetViews>
    <sheetView workbookViewId="0">
      <selection activeCell="C12" sqref="C12"/>
    </sheetView>
  </sheetViews>
  <sheetFormatPr defaultColWidth="9.140625" defaultRowHeight="15" x14ac:dyDescent="0.25"/>
  <cols>
    <col min="1" max="1" width="3.140625" style="15" customWidth="1"/>
    <col min="2" max="2" width="23.5703125" style="15" customWidth="1"/>
    <col min="3" max="3" width="8.28515625" style="15" customWidth="1"/>
    <col min="4" max="5" width="6.5703125" style="15" customWidth="1"/>
    <col min="6" max="8" width="12.5703125" style="15" customWidth="1"/>
    <col min="9" max="12" width="12.5703125" style="15" hidden="1" customWidth="1"/>
    <col min="13" max="13" width="12.5703125" style="15" customWidth="1"/>
    <col min="14" max="14" width="12.5703125" style="15" hidden="1" customWidth="1"/>
    <col min="15" max="15" width="10.5703125" style="15" hidden="1" customWidth="1"/>
    <col min="16" max="17" width="10.5703125" style="15" customWidth="1"/>
    <col min="18" max="20" width="13.5703125" style="15" customWidth="1"/>
    <col min="21" max="21" width="14.28515625" style="15" customWidth="1"/>
    <col min="22" max="22" width="22.7109375" style="15" customWidth="1"/>
    <col min="23" max="23" width="3" style="15" customWidth="1"/>
    <col min="24" max="24" width="0" style="15" hidden="1" customWidth="1"/>
    <col min="25" max="25" width="9.5703125" style="15" hidden="1" customWidth="1"/>
    <col min="26" max="16384" width="9.140625" style="15"/>
  </cols>
  <sheetData>
    <row r="1" spans="1:25" s="1" customFormat="1" ht="74.25" customHeight="1" x14ac:dyDescent="0.2">
      <c r="P1" s="38" t="s">
        <v>24</v>
      </c>
      <c r="Q1" s="38"/>
      <c r="R1" s="38"/>
      <c r="S1" s="38"/>
      <c r="T1" s="38"/>
      <c r="U1" s="2"/>
      <c r="V1" s="2"/>
    </row>
    <row r="2" spans="1:25" ht="60" customHeight="1" x14ac:dyDescent="0.25">
      <c r="A2" s="42" t="s">
        <v>19</v>
      </c>
      <c r="B2" s="42"/>
      <c r="C2" s="42"/>
      <c r="D2" s="42"/>
      <c r="E2" s="42"/>
      <c r="F2" s="42"/>
      <c r="G2" s="42"/>
      <c r="H2" s="42"/>
      <c r="I2" s="42"/>
      <c r="J2" s="42"/>
      <c r="K2" s="42"/>
      <c r="L2" s="42"/>
      <c r="M2" s="42"/>
      <c r="N2" s="42"/>
      <c r="O2" s="42"/>
      <c r="P2" s="42"/>
      <c r="Q2" s="42"/>
      <c r="R2" s="42"/>
      <c r="S2" s="42"/>
      <c r="T2" s="42"/>
      <c r="U2" s="16"/>
      <c r="V2" s="16"/>
      <c r="W2" s="16"/>
      <c r="X2" s="16"/>
      <c r="Y2" s="16"/>
    </row>
    <row r="3" spans="1:25" s="22" customFormat="1" ht="35.85" customHeight="1" x14ac:dyDescent="0.2">
      <c r="A3" s="43" t="s">
        <v>20</v>
      </c>
      <c r="B3" s="43"/>
      <c r="C3" s="53">
        <f>VALUE(T13)</f>
        <v>34414.400000000001</v>
      </c>
      <c r="D3" s="53"/>
      <c r="E3" s="53"/>
      <c r="F3" s="45" t="s">
        <v>28</v>
      </c>
      <c r="G3" s="45" t="s">
        <v>29</v>
      </c>
      <c r="H3" s="45" t="s">
        <v>30</v>
      </c>
      <c r="I3" s="46" t="s">
        <v>3</v>
      </c>
      <c r="J3" s="46" t="s">
        <v>4</v>
      </c>
      <c r="K3" s="45" t="s">
        <v>3</v>
      </c>
      <c r="L3" s="46" t="s">
        <v>18</v>
      </c>
      <c r="M3" s="45" t="s">
        <v>16</v>
      </c>
      <c r="N3" s="45" t="s">
        <v>5</v>
      </c>
      <c r="O3" s="43" t="s">
        <v>6</v>
      </c>
      <c r="P3" s="43" t="s">
        <v>7</v>
      </c>
      <c r="Q3" s="43" t="s">
        <v>17</v>
      </c>
      <c r="R3" s="43" t="s">
        <v>8</v>
      </c>
      <c r="S3" s="45" t="s">
        <v>22</v>
      </c>
      <c r="T3" s="51" t="s">
        <v>23</v>
      </c>
    </row>
    <row r="4" spans="1:25" s="22" customFormat="1" ht="12.75" x14ac:dyDescent="0.2">
      <c r="A4" s="43" t="s">
        <v>9</v>
      </c>
      <c r="B4" s="43" t="s">
        <v>10</v>
      </c>
      <c r="C4" s="52" t="s">
        <v>25</v>
      </c>
      <c r="D4" s="43" t="s">
        <v>11</v>
      </c>
      <c r="E4" s="43"/>
      <c r="F4" s="45"/>
      <c r="G4" s="45"/>
      <c r="H4" s="45"/>
      <c r="I4" s="47"/>
      <c r="J4" s="47"/>
      <c r="K4" s="45"/>
      <c r="L4" s="47"/>
      <c r="M4" s="45"/>
      <c r="N4" s="45"/>
      <c r="O4" s="43"/>
      <c r="P4" s="43"/>
      <c r="Q4" s="43"/>
      <c r="R4" s="43"/>
      <c r="S4" s="45"/>
      <c r="T4" s="51"/>
    </row>
    <row r="5" spans="1:25" s="22" customFormat="1" ht="25.5" x14ac:dyDescent="0.2">
      <c r="A5" s="43"/>
      <c r="B5" s="43"/>
      <c r="C5" s="52"/>
      <c r="D5" s="33" t="s">
        <v>12</v>
      </c>
      <c r="E5" s="33" t="s">
        <v>13</v>
      </c>
      <c r="F5" s="34" t="s">
        <v>14</v>
      </c>
      <c r="G5" s="34" t="s">
        <v>14</v>
      </c>
      <c r="H5" s="34" t="s">
        <v>14</v>
      </c>
      <c r="I5" s="34"/>
      <c r="J5" s="34"/>
      <c r="K5" s="34" t="s">
        <v>14</v>
      </c>
      <c r="L5" s="34" t="s">
        <v>14</v>
      </c>
      <c r="M5" s="45"/>
      <c r="N5" s="45"/>
      <c r="O5" s="43"/>
      <c r="P5" s="43"/>
      <c r="Q5" s="43"/>
      <c r="R5" s="43"/>
      <c r="S5" s="45"/>
      <c r="T5" s="51"/>
    </row>
    <row r="6" spans="1:25" s="22" customFormat="1" ht="25.5" x14ac:dyDescent="0.2">
      <c r="A6" s="36">
        <v>1</v>
      </c>
      <c r="B6" s="13" t="s">
        <v>32</v>
      </c>
      <c r="C6" s="36" t="s">
        <v>27</v>
      </c>
      <c r="D6" s="35" t="s">
        <v>31</v>
      </c>
      <c r="E6" s="8">
        <v>12</v>
      </c>
      <c r="F6" s="31">
        <v>188.7</v>
      </c>
      <c r="G6" s="28">
        <v>303</v>
      </c>
      <c r="H6" s="28">
        <v>336</v>
      </c>
      <c r="I6" s="14"/>
      <c r="J6" s="14"/>
      <c r="K6" s="9"/>
      <c r="L6" s="9"/>
      <c r="M6" s="9">
        <f>AVERAGE(F6,G6,H6,I6,J6,K6,L6)</f>
        <v>275.90000000000003</v>
      </c>
      <c r="N6" s="9">
        <f t="shared" ref="N6:N12" si="0">ROUND(M6,2)</f>
        <v>275.89999999999998</v>
      </c>
      <c r="O6" s="35">
        <f>COUNT(F6:L6)</f>
        <v>3</v>
      </c>
      <c r="P6" s="35">
        <f>STDEV(F6,G6,H6,I6,J6,K6,L6)</f>
        <v>77.29896506422314</v>
      </c>
      <c r="Q6" s="35">
        <f t="shared" ref="Q6:Q12" si="1">P6/M6*100</f>
        <v>28.017022495187799</v>
      </c>
      <c r="R6" s="35" t="str">
        <f t="shared" ref="R6:R12" si="2">IF(Q6&lt;33,"ОДНОРОДНЫЕ","НЕОДНОРОДНЫЕ")</f>
        <v>ОДНОРОДНЫЕ</v>
      </c>
      <c r="S6" s="9">
        <f>M6*E6</f>
        <v>3310.8</v>
      </c>
      <c r="T6" s="10">
        <f>SMALL(F6:K6,1)*E6</f>
        <v>2264.3999999999996</v>
      </c>
    </row>
    <row r="7" spans="1:25" s="22" customFormat="1" ht="25.5" x14ac:dyDescent="0.2">
      <c r="A7" s="36">
        <v>2</v>
      </c>
      <c r="B7" s="13" t="s">
        <v>33</v>
      </c>
      <c r="C7" s="36" t="s">
        <v>27</v>
      </c>
      <c r="D7" s="35" t="s">
        <v>31</v>
      </c>
      <c r="E7" s="8">
        <v>18</v>
      </c>
      <c r="F7" s="31">
        <v>344</v>
      </c>
      <c r="G7" s="28">
        <v>373</v>
      </c>
      <c r="H7" s="28">
        <v>444</v>
      </c>
      <c r="I7" s="14"/>
      <c r="J7" s="14"/>
      <c r="K7" s="9"/>
      <c r="L7" s="9"/>
      <c r="M7" s="9">
        <f t="shared" ref="M7" si="3">AVERAGE(F7,G7,H7,I7,J7,K7,L7)</f>
        <v>387</v>
      </c>
      <c r="N7" s="9">
        <f t="shared" si="0"/>
        <v>387</v>
      </c>
      <c r="O7" s="35">
        <f t="shared" ref="O7" si="4">COUNT(F7:L7)</f>
        <v>3</v>
      </c>
      <c r="P7" s="35">
        <f t="shared" ref="P7" si="5">STDEV(F7,G7,H7,I7,J7,K7,L7)</f>
        <v>51.44900387762624</v>
      </c>
      <c r="Q7" s="35">
        <f t="shared" si="1"/>
        <v>13.29431624744864</v>
      </c>
      <c r="R7" s="35" t="str">
        <f t="shared" si="2"/>
        <v>ОДНОРОДНЫЕ</v>
      </c>
      <c r="S7" s="9">
        <f t="shared" ref="S7" si="6">M7*E7</f>
        <v>6966</v>
      </c>
      <c r="T7" s="10">
        <f t="shared" ref="T7" si="7">SMALL(F7:K7,1)*E7</f>
        <v>6192</v>
      </c>
    </row>
    <row r="8" spans="1:25" s="22" customFormat="1" ht="25.5" x14ac:dyDescent="0.2">
      <c r="A8" s="36">
        <v>3</v>
      </c>
      <c r="B8" s="13" t="s">
        <v>37</v>
      </c>
      <c r="C8" s="36" t="s">
        <v>27</v>
      </c>
      <c r="D8" s="35" t="s">
        <v>31</v>
      </c>
      <c r="E8" s="8">
        <v>18</v>
      </c>
      <c r="F8" s="31">
        <v>230</v>
      </c>
      <c r="G8" s="28">
        <v>276</v>
      </c>
      <c r="H8" s="28">
        <v>298</v>
      </c>
      <c r="I8" s="14"/>
      <c r="J8" s="14"/>
      <c r="K8" s="9"/>
      <c r="L8" s="9"/>
      <c r="M8" s="9">
        <f>AVERAGE(F8,G8,H8,I8,J8,K8,L8)</f>
        <v>268</v>
      </c>
      <c r="N8" s="9">
        <f t="shared" si="0"/>
        <v>268</v>
      </c>
      <c r="O8" s="35">
        <f>COUNT(F8:L8)</f>
        <v>3</v>
      </c>
      <c r="P8" s="35">
        <f>STDEV(F8,G8,H8,I8,J8,K8,L8)</f>
        <v>34.698703145794944</v>
      </c>
      <c r="Q8" s="35">
        <f t="shared" si="1"/>
        <v>12.947277293207069</v>
      </c>
      <c r="R8" s="35" t="str">
        <f t="shared" si="2"/>
        <v>ОДНОРОДНЫЕ</v>
      </c>
      <c r="S8" s="9">
        <f>M8*E8</f>
        <v>4824</v>
      </c>
      <c r="T8" s="10">
        <f>SMALL(F8:K8,1)*E8</f>
        <v>4140</v>
      </c>
    </row>
    <row r="9" spans="1:25" s="22" customFormat="1" ht="25.5" x14ac:dyDescent="0.2">
      <c r="A9" s="36">
        <v>4</v>
      </c>
      <c r="B9" s="13" t="s">
        <v>34</v>
      </c>
      <c r="C9" s="36" t="s">
        <v>27</v>
      </c>
      <c r="D9" s="35" t="s">
        <v>31</v>
      </c>
      <c r="E9" s="8">
        <v>18</v>
      </c>
      <c r="F9" s="31">
        <v>426</v>
      </c>
      <c r="G9" s="28">
        <v>591</v>
      </c>
      <c r="H9" s="28">
        <v>665</v>
      </c>
      <c r="I9" s="14"/>
      <c r="J9" s="14"/>
      <c r="K9" s="9"/>
      <c r="L9" s="9"/>
      <c r="M9" s="9">
        <f t="shared" ref="M9" si="8">AVERAGE(F9,G9,H9,I9,J9,K9,L9)</f>
        <v>560.66666666666663</v>
      </c>
      <c r="N9" s="9">
        <f t="shared" si="0"/>
        <v>560.66999999999996</v>
      </c>
      <c r="O9" s="35">
        <f t="shared" ref="O9" si="9">COUNT(F9:L9)</f>
        <v>3</v>
      </c>
      <c r="P9" s="35">
        <f t="shared" ref="P9" si="10">STDEV(F9,G9,H9,I9,J9,K9,L9)</f>
        <v>122.35331353638655</v>
      </c>
      <c r="Q9" s="35">
        <f t="shared" si="1"/>
        <v>21.822826433362643</v>
      </c>
      <c r="R9" s="35" t="str">
        <f t="shared" si="2"/>
        <v>ОДНОРОДНЫЕ</v>
      </c>
      <c r="S9" s="9">
        <f t="shared" ref="S9" si="11">M9*E9</f>
        <v>10092</v>
      </c>
      <c r="T9" s="10">
        <f t="shared" ref="T9" si="12">SMALL(F9:K9,1)*E9</f>
        <v>7668</v>
      </c>
    </row>
    <row r="10" spans="1:25" s="22" customFormat="1" ht="25.5" x14ac:dyDescent="0.2">
      <c r="A10" s="36">
        <v>5</v>
      </c>
      <c r="B10" s="13" t="s">
        <v>35</v>
      </c>
      <c r="C10" s="36" t="s">
        <v>27</v>
      </c>
      <c r="D10" s="35" t="s">
        <v>31</v>
      </c>
      <c r="E10" s="8">
        <v>20</v>
      </c>
      <c r="F10" s="31">
        <v>236</v>
      </c>
      <c r="G10" s="28">
        <v>241</v>
      </c>
      <c r="H10" s="28">
        <v>278</v>
      </c>
      <c r="I10" s="14"/>
      <c r="J10" s="14"/>
      <c r="K10" s="9"/>
      <c r="L10" s="9"/>
      <c r="M10" s="9">
        <f>AVERAGE(F10,G10,H10,I10,J10,K10,L10)</f>
        <v>251.66666666666666</v>
      </c>
      <c r="N10" s="9">
        <f t="shared" si="0"/>
        <v>251.67</v>
      </c>
      <c r="O10" s="35">
        <f>COUNT(F10:L10)</f>
        <v>3</v>
      </c>
      <c r="P10" s="35">
        <f>STDEV(F10,G10,H10,I10,J10,K10,L10)</f>
        <v>22.941955743426348</v>
      </c>
      <c r="Q10" s="35">
        <f t="shared" si="1"/>
        <v>9.1160089046727215</v>
      </c>
      <c r="R10" s="35" t="str">
        <f t="shared" si="2"/>
        <v>ОДНОРОДНЫЕ</v>
      </c>
      <c r="S10" s="9">
        <f>M10*E10</f>
        <v>5033.333333333333</v>
      </c>
      <c r="T10" s="10">
        <f>SMALL(F10:K10,1)*E10</f>
        <v>4720</v>
      </c>
    </row>
    <row r="11" spans="1:25" s="22" customFormat="1" ht="25.5" x14ac:dyDescent="0.2">
      <c r="A11" s="36">
        <v>6</v>
      </c>
      <c r="B11" s="13" t="s">
        <v>36</v>
      </c>
      <c r="C11" s="36" t="s">
        <v>27</v>
      </c>
      <c r="D11" s="35" t="s">
        <v>31</v>
      </c>
      <c r="E11" s="8">
        <v>10</v>
      </c>
      <c r="F11" s="31">
        <v>283</v>
      </c>
      <c r="G11" s="28">
        <v>312</v>
      </c>
      <c r="H11" s="28">
        <v>478</v>
      </c>
      <c r="I11" s="14"/>
      <c r="J11" s="14"/>
      <c r="K11" s="9"/>
      <c r="L11" s="9"/>
      <c r="M11" s="9">
        <f t="shared" ref="M11" si="13">AVERAGE(F11,G11,H11,I11,J11,K11,L11)</f>
        <v>357.66666666666669</v>
      </c>
      <c r="N11" s="9">
        <f t="shared" si="0"/>
        <v>357.67</v>
      </c>
      <c r="O11" s="35">
        <f t="shared" ref="O11" si="14">COUNT(F11:L11)</f>
        <v>3</v>
      </c>
      <c r="P11" s="35">
        <f t="shared" ref="P11" si="15">STDEV(F11,G11,H11,I11,J11,K11,L11)</f>
        <v>105.21565156065586</v>
      </c>
      <c r="Q11" s="35">
        <f t="shared" si="1"/>
        <v>29.41723715582177</v>
      </c>
      <c r="R11" s="35" t="str">
        <f t="shared" si="2"/>
        <v>ОДНОРОДНЫЕ</v>
      </c>
      <c r="S11" s="9">
        <f t="shared" ref="S11" si="16">M11*E11</f>
        <v>3576.666666666667</v>
      </c>
      <c r="T11" s="10">
        <f t="shared" ref="T11" si="17">SMALL(F11:K11,1)*E11</f>
        <v>2830</v>
      </c>
    </row>
    <row r="12" spans="1:25" s="22" customFormat="1" ht="25.5" x14ac:dyDescent="0.2">
      <c r="A12" s="36">
        <v>7</v>
      </c>
      <c r="B12" s="13" t="s">
        <v>38</v>
      </c>
      <c r="C12" s="36" t="s">
        <v>27</v>
      </c>
      <c r="D12" s="35" t="s">
        <v>31</v>
      </c>
      <c r="E12" s="8">
        <v>60</v>
      </c>
      <c r="F12" s="31">
        <v>110</v>
      </c>
      <c r="G12" s="28">
        <v>161</v>
      </c>
      <c r="H12" s="28">
        <v>188</v>
      </c>
      <c r="I12" s="14"/>
      <c r="J12" s="14"/>
      <c r="K12" s="9"/>
      <c r="L12" s="9"/>
      <c r="M12" s="9">
        <f>AVERAGE(F12,G12,H12,I12,J12,K12,L12)</f>
        <v>153</v>
      </c>
      <c r="N12" s="9">
        <f t="shared" si="0"/>
        <v>153</v>
      </c>
      <c r="O12" s="35">
        <f>COUNT(F12:L12)</f>
        <v>3</v>
      </c>
      <c r="P12" s="35">
        <f>STDEV(F12,G12,H12,I12,J12,K12,L12)</f>
        <v>39.610604640676719</v>
      </c>
      <c r="Q12" s="35">
        <f t="shared" si="1"/>
        <v>25.889284078873668</v>
      </c>
      <c r="R12" s="35" t="str">
        <f t="shared" si="2"/>
        <v>ОДНОРОДНЫЕ</v>
      </c>
      <c r="S12" s="9">
        <f>M12*E12</f>
        <v>9180</v>
      </c>
      <c r="T12" s="10">
        <f>SMALL(F12:K12,1)*E12</f>
        <v>6600</v>
      </c>
    </row>
    <row r="13" spans="1:25" s="22" customFormat="1" ht="39" customHeight="1" x14ac:dyDescent="0.2">
      <c r="A13" s="49" t="s">
        <v>26</v>
      </c>
      <c r="B13" s="54"/>
      <c r="C13" s="54"/>
      <c r="D13" s="54"/>
      <c r="E13" s="54"/>
      <c r="F13" s="54"/>
      <c r="G13" s="54"/>
      <c r="H13" s="54"/>
      <c r="I13" s="54"/>
      <c r="J13" s="54"/>
      <c r="K13" s="54"/>
      <c r="L13" s="54"/>
      <c r="M13" s="54"/>
      <c r="N13" s="54"/>
      <c r="O13" s="54"/>
      <c r="P13" s="54"/>
      <c r="Q13" s="54"/>
      <c r="R13" s="55"/>
      <c r="S13" s="9">
        <f>SUM(S6:S7)</f>
        <v>10276.799999999999</v>
      </c>
      <c r="T13" s="10">
        <f>SUM(T6:T12)</f>
        <v>34414.400000000001</v>
      </c>
    </row>
    <row r="14" spans="1:25" s="22" customFormat="1" ht="39" customHeight="1" x14ac:dyDescent="0.2">
      <c r="A14" s="56"/>
      <c r="B14" s="56"/>
      <c r="C14" s="56"/>
      <c r="D14" s="56"/>
      <c r="E14" s="56"/>
      <c r="F14" s="56"/>
      <c r="G14" s="56"/>
      <c r="H14" s="56"/>
      <c r="I14" s="56"/>
      <c r="J14" s="56"/>
      <c r="K14" s="56"/>
      <c r="L14" s="56"/>
      <c r="M14" s="56"/>
      <c r="N14" s="56"/>
      <c r="O14" s="56"/>
      <c r="P14" s="56"/>
      <c r="Q14" s="56"/>
      <c r="R14" s="56"/>
      <c r="S14" s="56"/>
      <c r="T14" s="56"/>
    </row>
    <row r="15" spans="1:25" ht="32.25" customHeight="1" x14ac:dyDescent="0.25">
      <c r="A15" s="41" t="s">
        <v>21</v>
      </c>
      <c r="B15" s="41"/>
      <c r="C15" s="41"/>
      <c r="G15" s="18"/>
      <c r="H15" s="18"/>
      <c r="I15" s="18"/>
      <c r="J15" s="18"/>
      <c r="K15" s="18"/>
      <c r="L15" s="18"/>
      <c r="M15" s="18"/>
      <c r="N15" s="18"/>
      <c r="O15" s="18"/>
      <c r="P15" s="18"/>
      <c r="Q15" s="23"/>
      <c r="R15" s="40"/>
      <c r="S15" s="40"/>
      <c r="T15" s="40"/>
      <c r="U15" s="17"/>
    </row>
    <row r="16" spans="1:25" ht="13.15" customHeight="1" x14ac:dyDescent="0.25">
      <c r="A16" s="19"/>
      <c r="B16" s="19"/>
      <c r="C16" s="19"/>
      <c r="G16" s="11"/>
      <c r="H16" s="11"/>
      <c r="I16" s="11"/>
      <c r="J16" s="11"/>
      <c r="K16" s="11"/>
      <c r="L16" s="11"/>
      <c r="M16" s="11"/>
      <c r="N16" s="11"/>
      <c r="O16" s="11"/>
      <c r="Q16" s="32" t="s">
        <v>0</v>
      </c>
      <c r="R16" s="39" t="s">
        <v>15</v>
      </c>
      <c r="S16" s="39"/>
      <c r="T16" s="39"/>
      <c r="U16" s="12"/>
      <c r="V16" s="3"/>
      <c r="W16" s="3"/>
      <c r="X16" s="3"/>
      <c r="Y16" s="3"/>
    </row>
    <row r="17" spans="1:25" ht="26.25" customHeight="1" x14ac:dyDescent="0.25">
      <c r="A17" s="41" t="s">
        <v>1</v>
      </c>
      <c r="B17" s="41"/>
      <c r="C17" s="41"/>
      <c r="G17" s="11"/>
      <c r="H17" s="11"/>
      <c r="I17" s="11"/>
      <c r="J17" s="11"/>
      <c r="K17" s="11"/>
      <c r="L17" s="11"/>
      <c r="M17" s="11"/>
      <c r="N17" s="11"/>
      <c r="O17" s="11"/>
      <c r="P17" s="11"/>
      <c r="Q17" s="23"/>
      <c r="R17" s="40" t="s">
        <v>2</v>
      </c>
      <c r="S17" s="40"/>
      <c r="T17" s="40"/>
      <c r="U17" s="3"/>
      <c r="V17" s="3"/>
      <c r="W17" s="3"/>
      <c r="X17" s="3"/>
      <c r="Y17" s="3"/>
    </row>
    <row r="18" spans="1:25" ht="13.15" customHeight="1" x14ac:dyDescent="0.25">
      <c r="A18" s="20"/>
      <c r="B18" s="20"/>
      <c r="C18" s="20"/>
      <c r="G18" s="11"/>
      <c r="H18" s="11"/>
      <c r="I18" s="11"/>
      <c r="J18" s="11"/>
      <c r="K18" s="11"/>
      <c r="L18" s="11"/>
      <c r="M18" s="11"/>
      <c r="N18" s="11"/>
      <c r="O18" s="11"/>
      <c r="P18" s="11"/>
      <c r="Q18" s="32" t="s">
        <v>0</v>
      </c>
      <c r="R18" s="39" t="s">
        <v>15</v>
      </c>
      <c r="S18" s="39"/>
      <c r="T18" s="39"/>
      <c r="U18" s="3"/>
      <c r="V18" s="3"/>
      <c r="W18" s="3"/>
      <c r="X18" s="3"/>
      <c r="Y18" s="3"/>
    </row>
  </sheetData>
  <mergeCells count="31">
    <mergeCell ref="P3:P5"/>
    <mergeCell ref="Q3:Q5"/>
    <mergeCell ref="R18:T18"/>
    <mergeCell ref="A13:R13"/>
    <mergeCell ref="A14:T14"/>
    <mergeCell ref="A15:C15"/>
    <mergeCell ref="R15:T15"/>
    <mergeCell ref="R16:T16"/>
    <mergeCell ref="A17:C17"/>
    <mergeCell ref="R17:T17"/>
    <mergeCell ref="D4:E4"/>
    <mergeCell ref="L3:L4"/>
    <mergeCell ref="M3:M5"/>
    <mergeCell ref="N3:N5"/>
    <mergeCell ref="O3:O5"/>
    <mergeCell ref="P1:T1"/>
    <mergeCell ref="A2:T2"/>
    <mergeCell ref="A3:B3"/>
    <mergeCell ref="C3:E3"/>
    <mergeCell ref="F3:F4"/>
    <mergeCell ref="G3:G4"/>
    <mergeCell ref="H3:H4"/>
    <mergeCell ref="I3:I4"/>
    <mergeCell ref="J3:J4"/>
    <mergeCell ref="K3:K4"/>
    <mergeCell ref="R3:R5"/>
    <mergeCell ref="S3:S5"/>
    <mergeCell ref="T3:T5"/>
    <mergeCell ref="A4:A5"/>
    <mergeCell ref="B4:B5"/>
    <mergeCell ref="C4:C5"/>
  </mergeCells>
  <conditionalFormatting sqref="R6">
    <cfRule type="containsText" dxfId="65" priority="35" operator="containsText" text="ОДНОРОДНЫЕ">
      <formula>NOT(ISERROR(SEARCH("ОДНОРОДНЫЕ",R6)))</formula>
    </cfRule>
    <cfRule type="containsText" dxfId="64" priority="83" operator="containsText" text="НЕОДНОРОДНЫЕ">
      <formula>NOT(ISERROR(SEARCH("НЕОДНОРОДНЫЕ",R6)))</formula>
    </cfRule>
    <cfRule type="containsText" dxfId="63" priority="39" operator="containsText" text="НЕОДНОРОДНЫЕ">
      <formula>NOT(ISERROR(SEARCH("НЕОДНОРОДНЫЕ",R6)))</formula>
    </cfRule>
    <cfRule type="containsText" dxfId="62" priority="38" operator="containsText" text="ОДНОРОДНЫЕ">
      <formula>NOT(ISERROR(SEARCH("ОДНОРОДНЫЕ",R6)))</formula>
    </cfRule>
    <cfRule type="containsText" dxfId="61" priority="37" operator="containsText" text="НЕ">
      <formula>NOT(ISERROR(SEARCH("НЕ",R6)))</formula>
    </cfRule>
    <cfRule type="containsText" dxfId="60" priority="36" operator="containsText" text="НЕОДНОРОДНЫЕ">
      <formula>NOT(ISERROR(SEARCH("НЕОДНОРОДНЫЕ",R6)))</formula>
    </cfRule>
    <cfRule type="containsText" dxfId="59" priority="79" operator="containsText" text="ОДНОРОДНЫЕ">
      <formula>NOT(ISERROR(SEARCH("ОДНОРОДНЫЕ",R6)))</formula>
    </cfRule>
    <cfRule type="containsText" dxfId="58" priority="80" operator="containsText" text="НЕОДНОРОДНЫЕ">
      <formula>NOT(ISERROR(SEARCH("НЕОДНОРОДНЫЕ",R6)))</formula>
    </cfRule>
    <cfRule type="containsText" dxfId="57" priority="81" operator="containsText" text="НЕ">
      <formula>NOT(ISERROR(SEARCH("НЕ",R6)))</formula>
    </cfRule>
    <cfRule type="containsText" dxfId="56" priority="82" operator="containsText" text="ОДНОРОДНЫЕ">
      <formula>NOT(ISERROR(SEARCH("ОДНОРОДНЫЕ",R6)))</formula>
    </cfRule>
  </conditionalFormatting>
  <conditionalFormatting sqref="R6:R7">
    <cfRule type="containsText" dxfId="55" priority="78" operator="containsText" text="НЕОДНОРОДНЫЕ">
      <formula>NOT(ISERROR(SEARCH("НЕОДНОРОДНЫЕ",R6)))</formula>
    </cfRule>
    <cfRule type="containsText" dxfId="54" priority="34" operator="containsText" text="НЕОДНОРОДНЫЕ">
      <formula>NOT(ISERROR(SEARCH("НЕОДНОРОДНЫЕ",R6)))</formula>
    </cfRule>
  </conditionalFormatting>
  <conditionalFormatting sqref="R7">
    <cfRule type="containsText" dxfId="53" priority="31" operator="containsText" text="НЕОДНОРОДНЫЕ">
      <formula>NOT(ISERROR(SEARCH("НЕОДНОРОДНЫЕ",R7)))</formula>
    </cfRule>
    <cfRule type="containsText" dxfId="52" priority="30" operator="containsText" text="ОДНОРОДНЫЕ">
      <formula>NOT(ISERROR(SEARCH("ОДНОРОДНЫЕ",R7)))</formula>
    </cfRule>
    <cfRule type="containsText" dxfId="51" priority="75" operator="containsText" text="НЕОДНОРОДНЫЕ">
      <formula>NOT(ISERROR(SEARCH("НЕОДНОРОДНЫЕ",R7)))</formula>
    </cfRule>
    <cfRule type="containsText" dxfId="50" priority="33" operator="containsText" text="ОДНОРОДНЫЕ">
      <formula>NOT(ISERROR(SEARCH("ОДНОРОДНЫЕ",R7)))</formula>
    </cfRule>
    <cfRule type="containsText" dxfId="49" priority="32" operator="containsText" text="НЕ">
      <formula>NOT(ISERROR(SEARCH("НЕ",R7)))</formula>
    </cfRule>
    <cfRule type="containsText" dxfId="48" priority="74" operator="containsText" text="ОДНОРОДНЫЕ">
      <formula>NOT(ISERROR(SEARCH("ОДНОРОДНЫЕ",R7)))</formula>
    </cfRule>
    <cfRule type="containsText" dxfId="47" priority="76" operator="containsText" text="НЕ">
      <formula>NOT(ISERROR(SEARCH("НЕ",R7)))</formula>
    </cfRule>
    <cfRule type="containsText" dxfId="46" priority="77" operator="containsText" text="ОДНОРОДНЫЕ">
      <formula>NOT(ISERROR(SEARCH("ОДНОРОДНЫЕ",R7)))</formula>
    </cfRule>
  </conditionalFormatting>
  <conditionalFormatting sqref="R7:R8">
    <cfRule type="containsText" dxfId="45" priority="28" operator="containsText" text="НЕОДНОРОДНЫЕ">
      <formula>NOT(ISERROR(SEARCH("НЕОДНОРОДНЫЕ",R7)))</formula>
    </cfRule>
    <cfRule type="containsText" dxfId="44" priority="72" operator="containsText" text="НЕОДНОРОДНЫЕ">
      <formula>NOT(ISERROR(SEARCH("НЕОДНОРОДНЫЕ",R7)))</formula>
    </cfRule>
  </conditionalFormatting>
  <conditionalFormatting sqref="R8">
    <cfRule type="containsText" dxfId="43" priority="70" operator="containsText" text="НЕ">
      <formula>NOT(ISERROR(SEARCH("НЕ",R8)))</formula>
    </cfRule>
    <cfRule type="containsText" dxfId="42" priority="24" operator="containsText" text="ОДНОРОДНЫЕ">
      <formula>NOT(ISERROR(SEARCH("ОДНОРОДНЫЕ",R8)))</formula>
    </cfRule>
    <cfRule type="containsText" dxfId="41" priority="69" operator="containsText" text="НЕОДНОРОДНЫЕ">
      <formula>NOT(ISERROR(SEARCH("НЕОДНОРОДНЫЕ",R8)))</formula>
    </cfRule>
    <cfRule type="containsText" dxfId="40" priority="68" operator="containsText" text="ОДНОРОДНЫЕ">
      <formula>NOT(ISERROR(SEARCH("ОДНОРОДНЫЕ",R8)))</formula>
    </cfRule>
    <cfRule type="containsText" dxfId="39" priority="25" operator="containsText" text="НЕОДНОРОДНЫЕ">
      <formula>NOT(ISERROR(SEARCH("НЕОДНОРОДНЫЕ",R8)))</formula>
    </cfRule>
    <cfRule type="containsText" dxfId="38" priority="26" operator="containsText" text="НЕ">
      <formula>NOT(ISERROR(SEARCH("НЕ",R8)))</formula>
    </cfRule>
    <cfRule type="containsText" dxfId="37" priority="27" operator="containsText" text="ОДНОРОДНЫЕ">
      <formula>NOT(ISERROR(SEARCH("ОДНОРОДНЫЕ",R8)))</formula>
    </cfRule>
    <cfRule type="containsText" dxfId="36" priority="71" operator="containsText" text="ОДНОРОДНЫЕ">
      <formula>NOT(ISERROR(SEARCH("ОДНОРОДНЫЕ",R8)))</formula>
    </cfRule>
  </conditionalFormatting>
  <conditionalFormatting sqref="R8:R9">
    <cfRule type="containsText" dxfId="35" priority="23" operator="containsText" text="НЕОДНОРОДНЫЕ">
      <formula>NOT(ISERROR(SEARCH("НЕОДНОРОДНЫЕ",R8)))</formula>
    </cfRule>
    <cfRule type="containsText" dxfId="34" priority="67" operator="containsText" text="НЕОДНОРОДНЫЕ">
      <formula>NOT(ISERROR(SEARCH("НЕОДНОРОДНЫЕ",R8)))</formula>
    </cfRule>
  </conditionalFormatting>
  <conditionalFormatting sqref="R9">
    <cfRule type="containsText" dxfId="33" priority="63" operator="containsText" text="ОДНОРОДНЫЕ">
      <formula>NOT(ISERROR(SEARCH("ОДНОРОДНЫЕ",R9)))</formula>
    </cfRule>
    <cfRule type="containsText" dxfId="32" priority="22" operator="containsText" text="ОДНОРОДНЫЕ">
      <formula>NOT(ISERROR(SEARCH("ОДНОРОДНЫЕ",R9)))</formula>
    </cfRule>
    <cfRule type="containsText" dxfId="31" priority="21" operator="containsText" text="НЕ">
      <formula>NOT(ISERROR(SEARCH("НЕ",R9)))</formula>
    </cfRule>
    <cfRule type="containsText" dxfId="30" priority="20" operator="containsText" text="НЕОДНОРОДНЫЕ">
      <formula>NOT(ISERROR(SEARCH("НЕОДНОРОДНЫЕ",R9)))</formula>
    </cfRule>
    <cfRule type="containsText" dxfId="29" priority="65" operator="containsText" text="НЕ">
      <formula>NOT(ISERROR(SEARCH("НЕ",R9)))</formula>
    </cfRule>
    <cfRule type="containsText" dxfId="28" priority="64" operator="containsText" text="НЕОДНОРОДНЫЕ">
      <formula>NOT(ISERROR(SEARCH("НЕОДНОРОДНЫЕ",R9)))</formula>
    </cfRule>
    <cfRule type="containsText" dxfId="27" priority="19" operator="containsText" text="ОДНОРОДНЫЕ">
      <formula>NOT(ISERROR(SEARCH("ОДНОРОДНЫЕ",R9)))</formula>
    </cfRule>
    <cfRule type="containsText" dxfId="26" priority="66" operator="containsText" text="ОДНОРОДНЫЕ">
      <formula>NOT(ISERROR(SEARCH("ОДНОРОДНЫЕ",R9)))</formula>
    </cfRule>
  </conditionalFormatting>
  <conditionalFormatting sqref="R9:R10">
    <cfRule type="containsText" dxfId="25" priority="17" operator="containsText" text="НЕОДНОРОДНЫЕ">
      <formula>NOT(ISERROR(SEARCH("НЕОДНОРОДНЫЕ",R9)))</formula>
    </cfRule>
    <cfRule type="containsText" dxfId="24" priority="61" operator="containsText" text="НЕОДНОРОДНЫЕ">
      <formula>NOT(ISERROR(SEARCH("НЕОДНОРОДНЫЕ",R9)))</formula>
    </cfRule>
  </conditionalFormatting>
  <conditionalFormatting sqref="R10">
    <cfRule type="containsText" dxfId="23" priority="58" operator="containsText" text="НЕОДНОРОДНЫЕ">
      <formula>NOT(ISERROR(SEARCH("НЕОДНОРОДНЫЕ",R10)))</formula>
    </cfRule>
    <cfRule type="containsText" dxfId="22" priority="59" operator="containsText" text="НЕ">
      <formula>NOT(ISERROR(SEARCH("НЕ",R10)))</formula>
    </cfRule>
    <cfRule type="containsText" dxfId="21" priority="60" operator="containsText" text="ОДНОРОДНЫЕ">
      <formula>NOT(ISERROR(SEARCH("ОДНОРОДНЫЕ",R10)))</formula>
    </cfRule>
    <cfRule type="containsText" dxfId="20" priority="13" operator="containsText" text="ОДНОРОДНЫЕ">
      <formula>NOT(ISERROR(SEARCH("ОДНОРОДНЫЕ",R10)))</formula>
    </cfRule>
    <cfRule type="containsText" dxfId="19" priority="14" operator="containsText" text="НЕОДНОРОДНЫЕ">
      <formula>NOT(ISERROR(SEARCH("НЕОДНОРОДНЫЕ",R10)))</formula>
    </cfRule>
    <cfRule type="containsText" dxfId="18" priority="16" operator="containsText" text="ОДНОРОДНЫЕ">
      <formula>NOT(ISERROR(SEARCH("ОДНОРОДНЫЕ",R10)))</formula>
    </cfRule>
    <cfRule type="containsText" dxfId="17" priority="15" operator="containsText" text="НЕ">
      <formula>NOT(ISERROR(SEARCH("НЕ",R10)))</formula>
    </cfRule>
    <cfRule type="containsText" dxfId="16" priority="57" operator="containsText" text="ОДНОРОДНЫЕ">
      <formula>NOT(ISERROR(SEARCH("ОДНОРОДНЫЕ",R10)))</formula>
    </cfRule>
  </conditionalFormatting>
  <conditionalFormatting sqref="R10:R11">
    <cfRule type="containsText" dxfId="15" priority="56" operator="containsText" text="НЕОДНОРОДНЫЕ">
      <formula>NOT(ISERROR(SEARCH("НЕОДНОРОДНЫЕ",R10)))</formula>
    </cfRule>
  </conditionalFormatting>
  <conditionalFormatting sqref="R10:R12">
    <cfRule type="containsText" dxfId="14" priority="12" operator="containsText" text="НЕОДНОРОДНЫЕ">
      <formula>NOT(ISERROR(SEARCH("НЕОДНОРОДНЫЕ",R10)))</formula>
    </cfRule>
  </conditionalFormatting>
  <conditionalFormatting sqref="R11">
    <cfRule type="containsText" dxfId="13" priority="10" operator="containsText" text="НЕ">
      <formula>NOT(ISERROR(SEARCH("НЕ",R11)))</formula>
    </cfRule>
    <cfRule type="containsText" dxfId="12" priority="9" operator="containsText" text="НЕОДНОРОДНЫЕ">
      <formula>NOT(ISERROR(SEARCH("НЕОДНОРОДНЫЕ",R11)))</formula>
    </cfRule>
    <cfRule type="containsText" dxfId="11" priority="8" operator="containsText" text="ОДНОРОДНЫЕ">
      <formula>NOT(ISERROR(SEARCH("ОДНОРОДНЫЕ",R11)))</formula>
    </cfRule>
    <cfRule type="containsText" dxfId="10" priority="53" operator="containsText" text="НЕОДНОРОДНЫЕ">
      <formula>NOT(ISERROR(SEARCH("НЕОДНОРОДНЫЕ",R11)))</formula>
    </cfRule>
    <cfRule type="containsText" dxfId="9" priority="54" operator="containsText" text="НЕ">
      <formula>NOT(ISERROR(SEARCH("НЕ",R11)))</formula>
    </cfRule>
    <cfRule type="containsText" dxfId="8" priority="55" operator="containsText" text="ОДНОРОДНЫЕ">
      <formula>NOT(ISERROR(SEARCH("ОДНОРОДНЫЕ",R11)))</formula>
    </cfRule>
    <cfRule type="containsText" dxfId="7" priority="52" operator="containsText" text="ОДНОРОДНЫЕ">
      <formula>NOT(ISERROR(SEARCH("ОДНОРОДНЫЕ",R11)))</formula>
    </cfRule>
    <cfRule type="containsText" dxfId="6" priority="7" operator="containsText" text="НЕОДНОРОДНЫЕ">
      <formula>NOT(ISERROR(SEARCH("НЕОДНОРОДНЫЕ",R11)))</formula>
    </cfRule>
    <cfRule type="containsText" dxfId="5" priority="11" operator="containsText" text="ОДНОРОДНЫЕ">
      <formula>NOT(ISERROR(SEARCH("ОДНОРОДНЫЕ",R11)))</formula>
    </cfRule>
  </conditionalFormatting>
  <conditionalFormatting sqref="R11:R12">
    <cfRule type="containsText" dxfId="4" priority="50" operator="containsText" text="НЕОДНОРОДНЫЕ">
      <formula>NOT(ISERROR(SEARCH("НЕОДНОРОДНЫЕ",R11)))</formula>
    </cfRule>
  </conditionalFormatting>
  <conditionalFormatting sqref="R12">
    <cfRule type="containsText" dxfId="3" priority="48" operator="containsText" text="НЕ">
      <formula>NOT(ISERROR(SEARCH("НЕ",R12)))</formula>
    </cfRule>
    <cfRule type="containsText" dxfId="2" priority="49" operator="containsText" text="ОДНОРОДНЫЕ">
      <formula>NOT(ISERROR(SEARCH("ОДНОРОДНЫЕ",R12)))</formula>
    </cfRule>
    <cfRule type="containsText" dxfId="1" priority="47" operator="containsText" text="НЕОДНОРОДНЫЕ">
      <formula>NOT(ISERROR(SEARCH("НЕОДНОРОДНЫЕ",R12)))</formula>
    </cfRule>
    <cfRule type="containsText" dxfId="0" priority="46" operator="containsText" text="ОДНОРОДНЫЕ">
      <formula>NOT(ISERROR(SEARCH("ОДНОРОДНЫЕ",R12)))</formula>
    </cfRule>
  </conditionalFormatting>
  <pageMargins left="0.70866141732283472" right="0.70866141732283472" top="0.74803149606299213" bottom="0.74803149606299213"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vt:lpstr>
      <vt:lpstr>Лист1</vt:lpstr>
      <vt:lpstr>'2'!Область_печати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Emelyanova T V</cp:lastModifiedBy>
  <cp:lastPrinted>2026-05-26T13:37:03Z</cp:lastPrinted>
  <dcterms:created xsi:type="dcterms:W3CDTF">2022-08-17T08:59:46Z</dcterms:created>
  <dcterms:modified xsi:type="dcterms:W3CDTF">2026-05-26T13:40:59Z</dcterms:modified>
</cp:coreProperties>
</file>