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Prokofieva\Desktop\подвесной потолок\"/>
    </mc:Choice>
  </mc:AlternateContent>
  <bookViews>
    <workbookView xWindow="0" yWindow="0" windowWidth="28800" windowHeight="11580"/>
  </bookViews>
  <sheets>
    <sheet name="Приложение1" sheetId="1" r:id="rId1"/>
  </sheets>
  <definedNames>
    <definedName name="_xlnm.Print_Area" localSheetId="0">Приложение1!$A$1:$N$19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H7" i="1" l="1"/>
  <c r="M7" i="1" s="1"/>
  <c r="N7" i="1" s="1"/>
  <c r="H8" i="1"/>
  <c r="M8" i="1" s="1"/>
  <c r="N8" i="1" s="1"/>
  <c r="H9" i="1"/>
  <c r="M9" i="1" s="1"/>
  <c r="N9" i="1" s="1"/>
  <c r="H10" i="1"/>
  <c r="I10" i="1" s="1"/>
  <c r="J10" i="1" s="1"/>
  <c r="H11" i="1"/>
  <c r="M11" i="1" s="1"/>
  <c r="N11" i="1" s="1"/>
  <c r="H12" i="1"/>
  <c r="M12" i="1" s="1"/>
  <c r="N12" i="1" s="1"/>
  <c r="H13" i="1"/>
  <c r="I13" i="1" s="1"/>
  <c r="J13" i="1" s="1"/>
  <c r="H14" i="1"/>
  <c r="M14" i="1" s="1"/>
  <c r="N14" i="1" s="1"/>
  <c r="M13" i="1" l="1"/>
  <c r="N13" i="1" s="1"/>
  <c r="I14" i="1"/>
  <c r="J14" i="1" s="1"/>
  <c r="I12" i="1"/>
  <c r="J12" i="1" s="1"/>
  <c r="I11" i="1"/>
  <c r="J11" i="1" s="1"/>
  <c r="M10" i="1"/>
  <c r="N10" i="1" s="1"/>
  <c r="I9" i="1"/>
  <c r="J9" i="1" s="1"/>
  <c r="I8" i="1"/>
  <c r="J8" i="1" s="1"/>
  <c r="I7" i="1"/>
  <c r="J7" i="1" s="1"/>
  <c r="K14" i="1"/>
  <c r="L14" i="1" s="1"/>
  <c r="K7" i="1" l="1"/>
  <c r="L7" i="1" s="1"/>
  <c r="K8" i="1"/>
  <c r="L8" i="1" s="1"/>
  <c r="K6" i="1"/>
  <c r="L6" i="1" s="1"/>
  <c r="H6" i="1"/>
  <c r="M6" i="1" s="1"/>
  <c r="N6" i="1" s="1"/>
  <c r="I6" i="1" l="1"/>
  <c r="J6" i="1" s="1"/>
</calcChain>
</file>

<file path=xl/sharedStrings.xml><?xml version="1.0" encoding="utf-8"?>
<sst xmlns="http://schemas.openxmlformats.org/spreadsheetml/2006/main" count="45" uniqueCount="36">
  <si>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</si>
  <si>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</si>
  <si>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</si>
  <si>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</si>
  <si>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</si>
  <si>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</si>
  <si>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</si>
  <si>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Обоснование начальной (максимальной) цены контракта</t>
  </si>
  <si>
    <t>Ценовые предложения поставщиков</t>
  </si>
  <si>
    <t xml:space="preserve">Ед. изм </t>
  </si>
  <si>
    <t>Наименование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</si>
  <si>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</si>
  <si>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</si>
  <si>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(должность)</t>
  </si>
  <si>
    <t>(расшифровка подписи)</t>
  </si>
  <si>
    <t xml:space="preserve">   _______________</t>
  </si>
  <si>
    <t>Кол-во</t>
  </si>
  <si>
    <t>шт</t>
  </si>
  <si>
    <t>подпись</t>
  </si>
  <si>
    <t xml:space="preserve">            Начальная (максимальная) цена контракта определена методом сопоставимых рыночных цен (анализа рынка) в соответствии с пунктом 1 части 1, частями 2–6 статьи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нужд».
            В целях определения НМЦК заказчиком проведен анализ рынка товаров, соответствующих объекту закупки. Для получения ценовой информации направлены запросы потенциальным поставщикам, осуществляющим поставку идентичных, а при их отсутствии — однородных товаров. В результате получены три ценовых предложения, соответствующие условиям планируемой закупки.
</t>
  </si>
  <si>
    <t>Ценовое предложение Поставщик № 1</t>
  </si>
  <si>
    <t>Ценовое предложение Поставщик № 2</t>
  </si>
  <si>
    <t>Ценовое предложение Поставщик № 3</t>
  </si>
  <si>
    <t>№ п/п</t>
  </si>
  <si>
    <t>В результате проведенного расчета, средняя расчетная НМЦК определенная методом анализа рынка составила</t>
  </si>
  <si>
    <t xml:space="preserve">Плита потолочная для модульного подвесного потолка </t>
  </si>
  <si>
    <t xml:space="preserve">Профиль несущий </t>
  </si>
  <si>
    <t>Профиль поперечный</t>
  </si>
  <si>
    <t>Профиль пристенный (уголок)</t>
  </si>
  <si>
    <t>Подвес регулируемый</t>
  </si>
  <si>
    <t>Анкер-клин металлический</t>
  </si>
  <si>
    <t>Дюбель-гвоздь</t>
  </si>
  <si>
    <t>Саморезы по металлу</t>
  </si>
  <si>
    <r>
      <t xml:space="preserve">           В целях соблюдения принципа эффективности использования бюджетных средств и экономности, предусмотренного статьей 34 Бюджетного кодекса РФ, начальная (максимальная) цена контракта определена исходя из минимального ценового предложения, соответствующего условиям планируемой закупки.
           НМЦК, принимаемая заказчиком для размещения закупки, </t>
    </r>
    <r>
      <rPr>
        <b/>
        <sz val="14"/>
        <color indexed="8"/>
        <rFont val="Times New Roman"/>
        <family val="1"/>
        <charset val="204"/>
      </rPr>
      <t>составляет - 100 588,68 руб.</t>
    </r>
    <r>
      <rPr>
        <sz val="14"/>
        <color indexed="8"/>
        <rFont val="Times New Roman"/>
        <family val="1"/>
        <charset val="204"/>
      </rPr>
      <t xml:space="preserve">
</t>
    </r>
  </si>
  <si>
    <t>Главный специалист отдела снабжения</t>
  </si>
  <si>
    <t>Прокофьева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</si>
</sst>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center" wrapText="1"/>
    </xf>
    <xf numFmtId="1" fontId="11" fillId="0" borderId="1" xfId="1" applyNumberFormat="1" applyFont="1" applyBorder="1" applyAlignment="1">
      <alignment horizontal="center" shrinkToFit="1"/>
    </xf>
    <xf numFmtId="4" fontId="11" fillId="0" borderId="1" xfId="1" applyNumberFormat="1" applyFont="1" applyBorder="1" applyAlignment="1">
      <alignment horizontal="center" shrinkToFit="1"/>
    </xf>
    <xf numFmtId="0" fontId="13" fillId="2" borderId="1" xfId="0" applyFont="1" applyFill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1390650</xdr:rowOff>
    </xdr:from>
    <xdr:to>
      <xdr:col>10</xdr:col>
      <xdr:colOff>0</xdr:colOff>
      <xdr:row>4</xdr:row>
      <xdr:rowOff>1743075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96475" y="3629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1419225</xdr:colOff>
      <xdr:row>4</xdr:row>
      <xdr:rowOff>1228725</xdr:rowOff>
    </xdr:from>
    <xdr:to>
      <xdr:col>8</xdr:col>
      <xdr:colOff>990600</xdr:colOff>
      <xdr:row>4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91575" y="34671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86975" y="38671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34625" y="3667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91265" y="5174876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7" zoomScale="91" zoomScaleNormal="91" zoomScaleSheetLayoutView="55" workbookViewId="0">
      <selection activeCell="H22" sqref="H22"/>
    </sheetView>
  </sheetViews>
  <sheetFormatPr defaultColWidth="9.140625" defaultRowHeight="15" x14ac:dyDescent="0.25"/>
  <cols>
    <col min="1" max="1" width="4.85546875" style="1" customWidth="1"/>
    <col min="2" max="2" width="34.28515625" style="1" customWidth="1"/>
    <col min="3" max="3" width="8.28515625" style="1" customWidth="1"/>
    <col min="4" max="4" width="10.85546875" style="1" customWidth="1"/>
    <col min="5" max="5" width="16.5703125" style="1" customWidth="1"/>
    <col min="6" max="6" width="19.7109375" style="1" customWidth="1"/>
    <col min="7" max="7" width="17.7109375" style="1" customWidth="1"/>
    <col min="8" max="8" width="21.42578125" style="1" customWidth="1"/>
    <col min="9" max="9" width="15.42578125" style="1" customWidth="1"/>
    <col min="10" max="10" width="14.28515625" style="1" customWidth="1"/>
    <col min="11" max="11" width="22.7109375" style="1" hidden="1" customWidth="1"/>
    <col min="12" max="12" width="12.7109375" style="1" hidden="1" customWidth="1"/>
    <col min="13" max="13" width="15.7109375" style="1" customWidth="1"/>
    <col min="14" max="14" width="21.5703125" style="1" customWidth="1"/>
    <col min="15" max="16384" width="9.140625" style="1"/>
  </cols>
  <sheetData>
    <row r="1" spans="1:14" ht="33" customHeight="1" x14ac:dyDescent="0.25"/>
    <row r="2" spans="1:14" ht="32.25" customHeight="1" x14ac:dyDescent="0.25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2.25" customHeight="1" x14ac:dyDescent="0.25">
      <c r="B3" s="33" t="s">
        <v>19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51" customHeight="1" x14ac:dyDescent="0.25">
      <c r="A4" s="31" t="s">
        <v>23</v>
      </c>
      <c r="B4" s="31" t="s">
        <v>10</v>
      </c>
      <c r="C4" s="31" t="s">
        <v>9</v>
      </c>
      <c r="D4" s="31" t="s">
        <v>16</v>
      </c>
      <c r="E4" s="31" t="s">
        <v>8</v>
      </c>
      <c r="F4" s="31"/>
      <c r="G4" s="31"/>
      <c r="H4" s="34" t="s">
        <v>0</v>
      </c>
      <c r="I4" s="34"/>
      <c r="J4" s="34"/>
      <c r="K4" s="31" t="s">
        <v>1</v>
      </c>
      <c r="L4" s="31"/>
      <c r="M4" s="31"/>
      <c r="N4" s="31"/>
    </row>
    <row r="5" spans="1:14" s="5" customFormat="1" ht="139.5" customHeight="1" x14ac:dyDescent="0.25">
      <c r="A5" s="31"/>
      <c r="B5" s="31"/>
      <c r="C5" s="31"/>
      <c r="D5" s="31"/>
      <c r="E5" s="12" t="s">
        <v>20</v>
      </c>
      <c r="F5" s="12" t="s">
        <v>21</v>
      </c>
      <c r="G5" s="12" t="s">
        <v>22</v>
      </c>
      <c r="H5" s="12" t="s">
        <v>2</v>
      </c>
      <c r="I5" s="12" t="s">
        <v>3</v>
      </c>
      <c r="J5" s="12" t="s">
        <v>11</v>
      </c>
      <c r="K5" s="4" t="s">
        <v>12</v>
      </c>
      <c r="L5" s="12" t="s">
        <v>4</v>
      </c>
      <c r="M5" s="12" t="s">
        <v>5</v>
      </c>
      <c r="N5" s="12" t="s">
        <v>6</v>
      </c>
    </row>
    <row r="6" spans="1:14" s="2" customFormat="1" ht="33.75" customHeight="1" x14ac:dyDescent="0.25">
      <c r="A6" s="21">
        <v>1</v>
      </c>
      <c r="B6" s="17" t="s">
        <v>25</v>
      </c>
      <c r="C6" s="18" t="s">
        <v>17</v>
      </c>
      <c r="D6" s="19">
        <v>200</v>
      </c>
      <c r="E6" s="20">
        <v>375.7</v>
      </c>
      <c r="F6" s="20">
        <v>395.95</v>
      </c>
      <c r="G6" s="20">
        <v>392.6</v>
      </c>
      <c r="H6" s="13">
        <f>AVERAGE(E6:G6)</f>
        <v>388.08333333333331</v>
      </c>
      <c r="I6" s="14">
        <f t="shared" ref="I6:I14" si="0">SQRT(((SUM((POWER(E6-H6,2)),(POWER(F6-H6,2)),(POWER(G6-H6,2))))/(COLUMNS(E6:G6)-1)))</f>
        <v>10.854300223106669</v>
      </c>
      <c r="J6" s="14">
        <f t="shared" ref="J6:J14" si="1">I6/H6*100</f>
        <v>2.7968993488786777</v>
      </c>
      <c r="K6" s="15">
        <f t="shared" ref="K6:K14" si="2">((D6/3)*(SUM(E6:G6)))</f>
        <v>77616.666666666672</v>
      </c>
      <c r="L6" s="15">
        <f t="shared" ref="L6:L14" si="3">K6/D6</f>
        <v>388.08333333333337</v>
      </c>
      <c r="M6" s="16">
        <f>ROUNDDOWN(H6,2)</f>
        <v>388.08</v>
      </c>
      <c r="N6" s="16">
        <f>M6*D6</f>
        <v>77616</v>
      </c>
    </row>
    <row r="7" spans="1:14" s="2" customFormat="1" ht="15.75" x14ac:dyDescent="0.25">
      <c r="A7" s="21">
        <v>2</v>
      </c>
      <c r="B7" s="17" t="s">
        <v>26</v>
      </c>
      <c r="C7" s="18" t="s">
        <v>17</v>
      </c>
      <c r="D7" s="19">
        <v>20</v>
      </c>
      <c r="E7" s="20">
        <v>268.43</v>
      </c>
      <c r="F7" s="20">
        <v>282.86</v>
      </c>
      <c r="G7" s="20">
        <v>280.45</v>
      </c>
      <c r="H7" s="13">
        <f t="shared" ref="H7:H14" si="4">AVERAGE(E7:G7)</f>
        <v>277.24666666666667</v>
      </c>
      <c r="I7" s="14">
        <f t="shared" si="0"/>
        <v>7.7299568778443586</v>
      </c>
      <c r="J7" s="14">
        <f t="shared" si="1"/>
        <v>2.7881153525780982</v>
      </c>
      <c r="K7" s="15">
        <f t="shared" si="2"/>
        <v>5544.9333333333334</v>
      </c>
      <c r="L7" s="15">
        <f t="shared" si="3"/>
        <v>277.24666666666667</v>
      </c>
      <c r="M7" s="16">
        <f t="shared" ref="M7:M14" si="5">ROUNDDOWN(H7,2)</f>
        <v>277.24</v>
      </c>
      <c r="N7" s="16">
        <f t="shared" ref="N7:N14" si="6">M7*D7</f>
        <v>5544.8</v>
      </c>
    </row>
    <row r="8" spans="1:14" s="2" customFormat="1" ht="15.75" x14ac:dyDescent="0.25">
      <c r="A8" s="21">
        <v>3</v>
      </c>
      <c r="B8" s="17" t="s">
        <v>27</v>
      </c>
      <c r="C8" s="18" t="s">
        <v>17</v>
      </c>
      <c r="D8" s="19">
        <v>100</v>
      </c>
      <c r="E8" s="20">
        <v>90.28</v>
      </c>
      <c r="F8" s="20">
        <v>95.14</v>
      </c>
      <c r="G8" s="20">
        <v>94.33</v>
      </c>
      <c r="H8" s="13">
        <f t="shared" si="4"/>
        <v>93.25</v>
      </c>
      <c r="I8" s="14">
        <f t="shared" si="0"/>
        <v>2.6037857054680971</v>
      </c>
      <c r="J8" s="14">
        <f t="shared" si="1"/>
        <v>2.7922634911186028</v>
      </c>
      <c r="K8" s="15">
        <f t="shared" si="2"/>
        <v>9325</v>
      </c>
      <c r="L8" s="15">
        <f t="shared" si="3"/>
        <v>93.25</v>
      </c>
      <c r="M8" s="16">
        <f t="shared" si="5"/>
        <v>93.25</v>
      </c>
      <c r="N8" s="16">
        <f t="shared" si="6"/>
        <v>9325</v>
      </c>
    </row>
    <row r="9" spans="1:14" s="2" customFormat="1" ht="15.75" x14ac:dyDescent="0.25">
      <c r="A9" s="21">
        <v>4</v>
      </c>
      <c r="B9" s="17" t="s">
        <v>27</v>
      </c>
      <c r="C9" s="18" t="s">
        <v>17</v>
      </c>
      <c r="D9" s="19">
        <v>100</v>
      </c>
      <c r="E9" s="20">
        <v>45.14</v>
      </c>
      <c r="F9" s="20">
        <v>47.57</v>
      </c>
      <c r="G9" s="20">
        <v>47.17</v>
      </c>
      <c r="H9" s="13">
        <f t="shared" si="4"/>
        <v>46.626666666666665</v>
      </c>
      <c r="I9" s="14">
        <f t="shared" si="0"/>
        <v>1.3029325897118906</v>
      </c>
      <c r="J9" s="14">
        <f t="shared" si="1"/>
        <v>2.7943936010406576</v>
      </c>
      <c r="K9" s="15"/>
      <c r="L9" s="15"/>
      <c r="M9" s="16">
        <f t="shared" si="5"/>
        <v>46.62</v>
      </c>
      <c r="N9" s="16">
        <f t="shared" si="6"/>
        <v>4662</v>
      </c>
    </row>
    <row r="10" spans="1:14" s="2" customFormat="1" ht="15.75" x14ac:dyDescent="0.25">
      <c r="A10" s="21">
        <v>5</v>
      </c>
      <c r="B10" s="17" t="s">
        <v>28</v>
      </c>
      <c r="C10" s="18" t="s">
        <v>17</v>
      </c>
      <c r="D10" s="19">
        <v>18</v>
      </c>
      <c r="E10" s="20">
        <v>204.96</v>
      </c>
      <c r="F10" s="20">
        <v>216</v>
      </c>
      <c r="G10" s="20">
        <v>214.16</v>
      </c>
      <c r="H10" s="13">
        <f t="shared" si="4"/>
        <v>211.70666666666668</v>
      </c>
      <c r="I10" s="14">
        <f t="shared" si="0"/>
        <v>5.9147724667423409</v>
      </c>
      <c r="J10" s="14">
        <f t="shared" si="1"/>
        <v>2.7938527207814303</v>
      </c>
      <c r="K10" s="15"/>
      <c r="L10" s="15"/>
      <c r="M10" s="16">
        <f t="shared" si="5"/>
        <v>211.7</v>
      </c>
      <c r="N10" s="16">
        <f t="shared" si="6"/>
        <v>3810.6</v>
      </c>
    </row>
    <row r="11" spans="1:14" s="2" customFormat="1" ht="15.75" x14ac:dyDescent="0.25">
      <c r="A11" s="21">
        <v>6</v>
      </c>
      <c r="B11" s="17" t="s">
        <v>29</v>
      </c>
      <c r="C11" s="18" t="s">
        <v>17</v>
      </c>
      <c r="D11" s="19">
        <v>80</v>
      </c>
      <c r="E11" s="20">
        <v>19.52</v>
      </c>
      <c r="F11" s="20">
        <v>20.57</v>
      </c>
      <c r="G11" s="20">
        <v>20.399999999999999</v>
      </c>
      <c r="H11" s="13">
        <f t="shared" si="4"/>
        <v>20.163333333333334</v>
      </c>
      <c r="I11" s="14">
        <f t="shared" si="0"/>
        <v>0.56358968526165676</v>
      </c>
      <c r="J11" s="14">
        <f t="shared" si="1"/>
        <v>2.7951215999090269</v>
      </c>
      <c r="K11" s="15"/>
      <c r="L11" s="15"/>
      <c r="M11" s="16">
        <f t="shared" si="5"/>
        <v>20.16</v>
      </c>
      <c r="N11" s="16">
        <f t="shared" si="6"/>
        <v>1612.8</v>
      </c>
    </row>
    <row r="12" spans="1:14" s="2" customFormat="1" ht="15.75" x14ac:dyDescent="0.25">
      <c r="A12" s="21">
        <v>7</v>
      </c>
      <c r="B12" s="17" t="s">
        <v>30</v>
      </c>
      <c r="C12" s="18" t="s">
        <v>17</v>
      </c>
      <c r="D12" s="19">
        <v>80</v>
      </c>
      <c r="E12" s="20">
        <v>9.31</v>
      </c>
      <c r="F12" s="20">
        <v>9.81</v>
      </c>
      <c r="G12" s="20">
        <v>9.7200000000000006</v>
      </c>
      <c r="H12" s="13">
        <f t="shared" si="4"/>
        <v>9.6133333333333351</v>
      </c>
      <c r="I12" s="14">
        <f t="shared" si="0"/>
        <v>0.26652079343520901</v>
      </c>
      <c r="J12" s="14">
        <f t="shared" si="1"/>
        <v>2.7724076987018962</v>
      </c>
      <c r="K12" s="15"/>
      <c r="L12" s="15"/>
      <c r="M12" s="16">
        <f t="shared" si="5"/>
        <v>9.61</v>
      </c>
      <c r="N12" s="16">
        <f t="shared" si="6"/>
        <v>768.8</v>
      </c>
    </row>
    <row r="13" spans="1:14" s="2" customFormat="1" ht="15.75" x14ac:dyDescent="0.25">
      <c r="A13" s="21">
        <v>8</v>
      </c>
      <c r="B13" s="17" t="s">
        <v>31</v>
      </c>
      <c r="C13" s="18" t="s">
        <v>17</v>
      </c>
      <c r="D13" s="19">
        <v>140</v>
      </c>
      <c r="E13" s="20">
        <v>3.11</v>
      </c>
      <c r="F13" s="20">
        <v>3.28</v>
      </c>
      <c r="G13" s="20">
        <v>3.25</v>
      </c>
      <c r="H13" s="13">
        <f t="shared" si="4"/>
        <v>3.2133333333333334</v>
      </c>
      <c r="I13" s="14">
        <f t="shared" si="0"/>
        <v>9.073771725877465E-2</v>
      </c>
      <c r="J13" s="14">
        <f t="shared" si="1"/>
        <v>2.823787881497136</v>
      </c>
      <c r="K13" s="15"/>
      <c r="L13" s="15"/>
      <c r="M13" s="16">
        <f t="shared" si="5"/>
        <v>3.21</v>
      </c>
      <c r="N13" s="16">
        <f t="shared" si="6"/>
        <v>449.4</v>
      </c>
    </row>
    <row r="14" spans="1:14" s="2" customFormat="1" ht="15.75" x14ac:dyDescent="0.25">
      <c r="A14" s="21">
        <v>9</v>
      </c>
      <c r="B14" s="17" t="s">
        <v>32</v>
      </c>
      <c r="C14" s="18" t="s">
        <v>17</v>
      </c>
      <c r="D14" s="19">
        <v>100</v>
      </c>
      <c r="E14" s="20">
        <v>1.07</v>
      </c>
      <c r="F14" s="20">
        <v>1.1299999999999999</v>
      </c>
      <c r="G14" s="20">
        <v>1.1200000000000001</v>
      </c>
      <c r="H14" s="13">
        <f t="shared" si="4"/>
        <v>1.1066666666666667</v>
      </c>
      <c r="I14" s="14">
        <f t="shared" si="0"/>
        <v>3.2145502536643132E-2</v>
      </c>
      <c r="J14" s="14">
        <f t="shared" si="1"/>
        <v>2.9047140846364274</v>
      </c>
      <c r="K14" s="15">
        <f t="shared" si="2"/>
        <v>110.66666666666669</v>
      </c>
      <c r="L14" s="15">
        <f t="shared" si="3"/>
        <v>1.1066666666666669</v>
      </c>
      <c r="M14" s="16">
        <f t="shared" si="5"/>
        <v>1.1000000000000001</v>
      </c>
      <c r="N14" s="16">
        <f t="shared" si="6"/>
        <v>110.00000000000001</v>
      </c>
    </row>
    <row r="15" spans="1:14" s="11" customFormat="1" ht="51" customHeight="1" x14ac:dyDescent="0.25">
      <c r="A15" s="32" t="s">
        <v>24</v>
      </c>
      <c r="B15" s="32"/>
      <c r="C15" s="32"/>
      <c r="D15" s="32"/>
      <c r="E15" s="32"/>
      <c r="F15" s="32"/>
      <c r="G15" s="32"/>
      <c r="H15" s="23"/>
      <c r="I15" s="24"/>
      <c r="J15" s="24"/>
      <c r="K15" s="25"/>
      <c r="L15" s="25"/>
      <c r="M15" s="22"/>
      <c r="N15" s="23">
        <f>SUM(N6:N14)</f>
        <v>103899.40000000001</v>
      </c>
    </row>
    <row r="16" spans="1:14" s="3" customFormat="1" ht="80.25" customHeight="1" x14ac:dyDescent="0.25">
      <c r="A16" s="26"/>
      <c r="B16" s="35" t="s">
        <v>33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2" s="3" customFormat="1" ht="22.5" customHeight="1" x14ac:dyDescent="0.25">
      <c r="A17" s="8"/>
      <c r="B17" s="9"/>
      <c r="C17" s="9"/>
      <c r="D17" s="9"/>
      <c r="E17" s="9"/>
      <c r="F17" s="9"/>
      <c r="G17" s="6"/>
      <c r="H17" s="6"/>
      <c r="I17" s="6"/>
      <c r="J17" s="6"/>
      <c r="K17" s="6"/>
      <c r="L17" s="6"/>
    </row>
    <row r="18" spans="1:12" s="3" customFormat="1" ht="30" x14ac:dyDescent="0.25">
      <c r="A18" s="8"/>
      <c r="B18" s="10" t="s">
        <v>34</v>
      </c>
      <c r="C18" s="8" t="s">
        <v>15</v>
      </c>
      <c r="D18" s="8"/>
      <c r="E18" s="27" t="s">
        <v>35</v>
      </c>
      <c r="F18" s="27"/>
    </row>
    <row r="19" spans="1:12" s="3" customFormat="1" x14ac:dyDescent="0.25">
      <c r="A19" s="8"/>
      <c r="B19" s="1" t="s">
        <v>13</v>
      </c>
      <c r="C19" s="28" t="s">
        <v>18</v>
      </c>
      <c r="D19" s="28"/>
      <c r="E19" s="29" t="s">
        <v>14</v>
      </c>
      <c r="F19" s="29"/>
    </row>
    <row r="24" spans="1:12" x14ac:dyDescent="0.25">
      <c r="H24" s="7"/>
    </row>
  </sheetData>
  <mergeCells count="14">
    <mergeCell ref="E18:F18"/>
    <mergeCell ref="C19:D19"/>
    <mergeCell ref="E19:F19"/>
    <mergeCell ref="A2:N2"/>
    <mergeCell ref="K4:N4"/>
    <mergeCell ref="A15:G15"/>
    <mergeCell ref="E4:G4"/>
    <mergeCell ref="B3:N3"/>
    <mergeCell ref="A4:A5"/>
    <mergeCell ref="B4:B5"/>
    <mergeCell ref="C4:C5"/>
    <mergeCell ref="D4:D5"/>
    <mergeCell ref="H4:J4"/>
    <mergeCell ref="B16:N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Приложение1</vt:lpstr>
      <vt:lpstr>Приложение1!Область_печати</vt:lpstr>
    </vt:vector>
  </TitlesOfParts>
  <Company>ДИЗО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Чурикова</dc:creator>
  <cp:lastModifiedBy>Прокофьева Олеся Александровна</cp:lastModifiedBy>
  <cp:lastPrinted>2026-07-27T06:32:33Z</cp:lastPrinted>
  <dcterms:created xsi:type="dcterms:W3CDTF">2014-03-06T07:46:44Z</dcterms:created>
  <dcterms:modified xsi:type="dcterms:W3CDTF">2026-07-27T08:20:33Z</dcterms:modified>
</cp:coreProperties>
</file>