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media/image1.wmf" ContentType="image/x-wmf"/>
  <Override PartName="/xl/media/image2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ежимн. изд." sheetId="1" state="visible" r:id="rId3"/>
    <sheet name="режим. изд." sheetId="2" state="visible" r:id="rId4"/>
    <sheet name="Лист3" sheetId="3" state="visible" r:id="rId5"/>
  </sheets>
  <definedNames>
    <definedName function="false" hidden="false" localSheetId="0" name="_xlnm.Print_Area" vbProcedure="false">'режимн. изд.'!$A$2:$I$17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<sst xmlns="http://schemas.openxmlformats.org/spreadsheetml/2006/main" count="113" uniqueCount="69">
  <si>
    <t xml:space="preserve">                                                                                                   </t>
  </si>
  <si>
    <t xml:space="preserve">Для заключения Государственного контракта принимаем цену за единицу товара ниже средней, предлагаемую</t>
  </si>
  <si>
    <t xml:space="preserve">ФКУ ИК-6 УФСИН России по Оренбургской области</t>
  </si>
  <si>
    <t xml:space="preserve">Расчет цены контракта</t>
  </si>
  <si>
    <t xml:space="preserve">ЦК  = V*Цед
где: v – количество (объем) закупаемого товара (шт.); 
Цед – цена за единицу товара (руб.).</t>
  </si>
  <si>
    <t xml:space="preserve">v – количество (объем) закупаемого товара (шт.)</t>
  </si>
  <si>
    <t xml:space="preserve">Цед – цена за единицу товара (руб.)</t>
  </si>
  <si>
    <t xml:space="preserve">Цена контракта (руб.)</t>
  </si>
  <si>
    <t xml:space="preserve">Размеры</t>
  </si>
  <si>
    <t xml:space="preserve">Цена контракта составляет: </t>
  </si>
  <si>
    <t xml:space="preserve">Дата подготовки обоснования НМЦК: </t>
  </si>
  <si>
    <t xml:space="preserve">ОБОСНОВАНИЕ НАЧАЛЬНОЙ (МАКСИМАЛЬНОЙ) ЦЕНЫ КОНТРАКТА </t>
  </si>
  <si>
    <t xml:space="preserve">Количество</t>
  </si>
  <si>
    <t xml:space="preserve">Ед. изм.</t>
  </si>
  <si>
    <t xml:space="preserve">ОКПД 2/КТРУ</t>
  </si>
  <si>
    <t xml:space="preserve">Грузополучатель:  ФКУ  ИК-1 УФСИН России по Оренбургской области:  460026, г. Оренбург , переулок Крымский, 119, г.</t>
  </si>
  <si>
    <t xml:space="preserve">Трап вертикальный с гидрозатвором 110/160 мм</t>
  </si>
  <si>
    <t xml:space="preserve">шт</t>
  </si>
  <si>
    <t xml:space="preserve">25.99.11.191</t>
  </si>
  <si>
    <r>
      <rPr>
        <sz val="11"/>
        <rFont val="Times New Roman"/>
        <family val="1"/>
        <charset val="1"/>
      </rPr>
      <t xml:space="preserve">Начальная (максимальная) цена контракта</t>
    </r>
    <r>
      <rPr>
        <i val="true"/>
        <sz val="11"/>
        <rFont val="Times New Roman"/>
        <family val="1"/>
        <charset val="1"/>
      </rPr>
      <t xml:space="preserve"> </t>
    </r>
    <r>
      <rPr>
        <sz val="11"/>
        <rFont val="Times New Roman"/>
        <family val="1"/>
        <charset val="1"/>
      </rPr>
      <t xml:space="preserve">определена методом сопоставимых рыночных цен (анализ рынка).</t>
    </r>
  </si>
  <si>
    <t xml:space="preserve">Начальная (максимальная) цена контракта сформирована методом сопоставимых рыночных цен в соответствии с Федеральным законом от 05.04.2013 № 44-ФЗ "О контрактной системе в сфере закупок товаров, работ, услуг для обеспечения государственных и муниципальных нужд". Источник получения информации: Юридические лица, индивидуальные предприниматели на основании запроса коммерческого предложения, направленного поставщикам, обладающим опытом поставки подобного вида товаров. </t>
  </si>
  <si>
    <t xml:space="preserve">НМЦК методом сопоставимых рыночных цен (анализа рынка) определяется по формуле:</t>
  </si>
  <si>
    <t xml:space="preserve">где:</t>
  </si>
  <si>
    <t xml:space="preserve">                                                                                                      НМЦК, определяемая методом сопоставимых рыночных цен (анализа рынка);</t>
  </si>
  <si>
    <t xml:space="preserve"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</si>
  <si>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 xml:space="preserve">№ п/п</t>
  </si>
  <si>
    <t xml:space="preserve">Наименование товара, работы, услуги</t>
  </si>
  <si>
    <t xml:space="preserve">Кол-во (объем)</t>
  </si>
  <si>
    <t xml:space="preserve">Предложение №1 </t>
  </si>
  <si>
    <t xml:space="preserve">Предложение №2 </t>
  </si>
  <si>
    <t xml:space="preserve">Предложение №3 </t>
  </si>
  <si>
    <t xml:space="preserve">Предложение №4</t>
  </si>
  <si>
    <t xml:space="preserve">Среднее арифметическое значение цены, руб.</t>
  </si>
  <si>
    <t xml:space="preserve">Сумма по наименьшей цене</t>
  </si>
  <si>
    <t xml:space="preserve">Среднее квадратичное отклонение</t>
  </si>
  <si>
    <t xml:space="preserve">Коэффициент вариации, %</t>
  </si>
  <si>
    <t xml:space="preserve">Начальная 
(максимальная) 
цена контракта, 
руб.</t>
  </si>
  <si>
    <t xml:space="preserve">Трап вертикальный с гидрозатвором  110/160 мм</t>
  </si>
  <si>
    <t xml:space="preserve"> </t>
  </si>
  <si>
    <t xml:space="preserve">"______" ____________  2026</t>
  </si>
  <si>
    <t xml:space="preserve"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t>
  </si>
  <si>
    <t xml:space="preserve">Предложение №1 гидрант </t>
  </si>
  <si>
    <t xml:space="preserve">Предложение №2 водалогия </t>
  </si>
  <si>
    <t xml:space="preserve">Предложение №3 САНТЕХУРАЛ</t>
  </si>
  <si>
    <t xml:space="preserve">Грузополучатель ФКУ ИК-5 УФСИН России по Оренбургской области:</t>
  </si>
  <si>
    <t xml:space="preserve">Мойка стальная эмалированная 500*500 мм</t>
  </si>
  <si>
    <t xml:space="preserve">Смеситель латунный для умывальника с гальванопокрытием</t>
  </si>
  <si>
    <t xml:space="preserve">Сифон полимерный (гофра) для умывальника</t>
  </si>
  <si>
    <t xml:space="preserve">Грузополучатель: ФКУ ИК-8 УФСИН России по Оренбургской области: 460027, Оренбургская область, г. Оренбург, ул. Донгузская, 142</t>
  </si>
  <si>
    <t xml:space="preserve">Сифоны полимерные, бутылочные унифицированные с выпуском и вертикальным отводом для моек и умывальников</t>
  </si>
  <si>
    <t xml:space="preserve">Смеситель для душевого поддона</t>
  </si>
  <si>
    <t xml:space="preserve">Грузополучатель:  ФКУ СИЗО-1 УФСИН России по Оренбургской области:  460000, Оренбургская область, г. Оренбург, ул. Набережная, 7</t>
  </si>
  <si>
    <t xml:space="preserve">Мойки стальные эмалированные </t>
  </si>
  <si>
    <t xml:space="preserve">2186  РАЗМЕР </t>
  </si>
  <si>
    <t xml:space="preserve">Грузополучатель:  ФКУ СИЗО-2 УФСИН России по Оренбургской области: 462413, Оренбургская область, г. Орск, ул. Маршала Конева, 2в</t>
  </si>
  <si>
    <t xml:space="preserve">Умывальники керамические</t>
  </si>
  <si>
    <t xml:space="preserve">2716  ВРАНЬЕ</t>
  </si>
  <si>
    <t xml:space="preserve">105924!!!!!</t>
  </si>
  <si>
    <t xml:space="preserve">Грузополучатель: ФКУ СИЗО-3 УФСИН России по Оренбургской области:  460028, Оренбургская область, г. Оренбург, ул. Калининградская, 192</t>
  </si>
  <si>
    <t xml:space="preserve">Смесители для душевых установок со стационарной душевой трубкой</t>
  </si>
  <si>
    <t xml:space="preserve">Смеситель водоразборный</t>
  </si>
  <si>
    <t xml:space="preserve">Сифоны полимерные,  бутылочные унифицированные с выпуском и вертикальным отводом для моек и умывальников</t>
  </si>
  <si>
    <t xml:space="preserve">Трап с гидрозатвором  110х110 мм </t>
  </si>
  <si>
    <t xml:space="preserve">Трап вертикальный с гидрозатвором  РАЗМЕР??</t>
  </si>
  <si>
    <t xml:space="preserve">Грузополучатель:  ФКУ ИК-4 УФСИН России по Оренбургской области:  460019, Оренбургская область, г. Оренбург, ул. Техническая, 2 </t>
  </si>
  <si>
    <t xml:space="preserve">Раковина </t>
  </si>
  <si>
    <t xml:space="preserve">Гофросифон для раковины </t>
  </si>
  <si>
    <t xml:space="preserve">Смеситель водоразборный </t>
  </si>
  <si>
    <t xml:space="preserve">Смеситель для раковины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</si>
</sst>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#,##0.00;[RED]#,##0.00"/>
    <numFmt numFmtId="167" formatCode="0.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 Cyr"/>
      <family val="0"/>
      <charset val="1"/>
    </font>
    <font>
      <sz val="11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sz val="9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b val="true"/>
      <sz val="10.5"/>
      <color theme="1"/>
      <name val="Tinos"/>
      <family val="0"/>
      <charset val="1"/>
    </font>
    <font>
      <sz val="13"/>
      <color theme="1"/>
      <name val="Tinos"/>
      <family val="0"/>
      <charset val="1"/>
    </font>
    <font>
      <sz val="11"/>
      <name val="Times New Roman"/>
      <family val="1"/>
      <charset val="1"/>
    </font>
    <font>
      <i val="true"/>
      <sz val="11"/>
      <name val="Times New Roman"/>
      <family val="1"/>
      <charset val="1"/>
    </font>
    <font>
      <b val="true"/>
      <u val="single"/>
      <sz val="9"/>
      <color theme="1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sz val="10.5"/>
      <color theme="1"/>
      <name val="Tinos"/>
      <family val="0"/>
      <charset val="1"/>
    </font>
    <font>
      <b val="true"/>
      <sz val="10.5"/>
      <color theme="1"/>
      <name val="Times New Roman"/>
      <family val="1"/>
      <charset val="1"/>
    </font>
    <font>
      <sz val="10.5"/>
      <color theme="1"/>
      <name val="Times New Roman"/>
      <family val="1"/>
      <charset val="1"/>
    </font>
    <font>
      <sz val="10.5"/>
      <color theme="1"/>
      <name val="Times New Roman"/>
      <family val="0"/>
      <charset val="1"/>
    </font>
    <font>
      <u val="single"/>
      <sz val="10.5"/>
      <color theme="1"/>
      <name val="Times New Roman"/>
      <family val="1"/>
      <charset val="1"/>
    </font>
    <font>
      <b val="true"/>
      <sz val="9"/>
      <color theme="1"/>
      <name val="Times New Roman"/>
      <family val="1"/>
      <charset val="1"/>
    </font>
    <font>
      <b val="true"/>
      <sz val="10"/>
      <color theme="1"/>
      <name val="Tinos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81D41A"/>
        <bgColor rgb="FF808000"/>
      </patternFill>
    </fill>
    <fill>
      <patternFill patternType="solid">
        <fgColor rgb="FF8E86AE"/>
        <bgColor rgb="FF808080"/>
      </patternFill>
    </fill>
    <fill>
      <patternFill patternType="solid">
        <fgColor rgb="FFFF3838"/>
        <bgColor rgb="FFFF4000"/>
      </patternFill>
    </fill>
    <fill>
      <patternFill patternType="solid">
        <fgColor rgb="FFFF4000"/>
        <bgColor rgb="FFFF3838"/>
      </patternFill>
    </fill>
    <fill>
      <patternFill patternType="solid">
        <fgColor rgb="FFF10D0C"/>
        <bgColor rgb="FFFF3838"/>
      </patternFill>
    </fill>
    <fill>
      <patternFill patternType="solid">
        <fgColor rgb="FF468A1A"/>
        <bgColor rgb="FF808000"/>
      </patternFill>
    </fill>
    <fill>
      <patternFill patternType="solid">
        <fgColor rgb="FF7B3D00"/>
        <bgColor rgb="FF813709"/>
      </patternFill>
    </fill>
    <fill>
      <patternFill patternType="solid">
        <fgColor rgb="FF813709"/>
        <bgColor rgb="FF7B3D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0" borderId="0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6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2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7" fillId="0" borderId="2" xfId="21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8" fillId="0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0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3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2" fillId="0" borderId="1" xfId="21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3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11" fillId="0" borderId="1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25" fillId="2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4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4" borderId="0" xfId="21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8" fillId="5" borderId="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4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4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21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0" fillId="8" borderId="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21" fillId="1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Excel Built-in Normal" xfId="21"/>
  </cellStyles>
  <colors>
    <indexedColors>
      <rgbColor rgb="FF000000"/>
      <rgbColor rgb="FFFFFFFF"/>
      <rgbColor rgb="FFF10D0C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B3D0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4000"/>
      <rgbColor rgb="FF666699"/>
      <rgbColor rgb="FF8E86AE"/>
      <rgbColor rgb="FF003366"/>
      <rgbColor rgb="FF468A1A"/>
      <rgbColor rgb="FF003300"/>
      <rgbColor rgb="FF333300"/>
      <rgbColor rgb="FF813709"/>
      <rgbColor rgb="FFFF3838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</xdr:col>
      <xdr:colOff>171360</xdr:colOff>
      <xdr:row>9</xdr:row>
      <xdr:rowOff>-360</xdr:rowOff>
    </xdr:from>
    <xdr:to>
      <xdr:col>3</xdr:col>
      <xdr:colOff>329760</xdr:colOff>
      <xdr:row>9</xdr:row>
      <xdr:rowOff>329760</xdr:rowOff>
    </xdr:to>
    <xdr:pic>
      <xdr:nvPicPr>
        <xdr:cNvPr id="1" name="Рисунок 3" descr=""/>
        <xdr:cNvPicPr/>
      </xdr:nvPicPr>
      <xdr:blipFill>
        <a:blip r:embed="rId1"/>
        <a:stretch/>
      </xdr:blipFill>
      <xdr:spPr>
        <a:xfrm>
          <a:off x="541440" y="2935080"/>
          <a:ext cx="3140640" cy="330120"/>
        </a:xfrm>
        <a:prstGeom prst="rect">
          <a:avLst/>
        </a:prstGeom>
        <a:noFill/>
        <a:ln w="9360">
          <a:noFill/>
        </a:ln>
      </xdr:spPr>
    </xdr:pic>
    <xdr:clientData/>
  </xdr:twoCellAnchor>
  <xdr:twoCellAnchor editAs="twoCell">
    <xdr:from>
      <xdr:col>1</xdr:col>
      <xdr:colOff>69480</xdr:colOff>
      <xdr:row>10</xdr:row>
      <xdr:rowOff>806400</xdr:rowOff>
    </xdr:from>
    <xdr:to>
      <xdr:col>1</xdr:col>
      <xdr:colOff>69840</xdr:colOff>
      <xdr:row>10</xdr:row>
      <xdr:rowOff>806760</xdr:rowOff>
    </xdr:to>
    <xdr:pic>
      <xdr:nvPicPr>
        <xdr:cNvPr id="2" name="Рисунок 4" descr=""/>
        <xdr:cNvPicPr/>
      </xdr:nvPicPr>
      <xdr:blipFill>
        <a:blip r:embed="rId2"/>
        <a:stretch/>
      </xdr:blipFill>
      <xdr:spPr>
        <a:xfrm>
          <a:off x="439560" y="4123080"/>
          <a:ext cx="360" cy="360"/>
        </a:xfrm>
        <a:prstGeom prst="rect">
          <a:avLst/>
        </a:prstGeom>
        <a:noFill/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7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9.00390625" defaultRowHeight="13.5" customHeight="true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0.12"/>
    <col collapsed="false" customWidth="true" hidden="false" outlineLevel="0" max="3" min="3" style="1" width="10.75"/>
    <col collapsed="false" customWidth="true" hidden="false" outlineLevel="0" max="4" min="4" style="1" width="9.75"/>
    <col collapsed="false" customWidth="true" hidden="false" outlineLevel="0" max="5" min="5" style="1" width="2.75"/>
    <col collapsed="false" customWidth="true" hidden="false" outlineLevel="0" max="7" min="6" style="1" width="29.25"/>
    <col collapsed="false" customWidth="true" hidden="false" outlineLevel="0" max="8" min="8" style="2" width="20.25"/>
    <col collapsed="false" customWidth="true" hidden="false" outlineLevel="0" max="9" min="9" style="1" width="12.13"/>
    <col collapsed="false" customWidth="false" hidden="false" outlineLevel="0" max="16384" min="10" style="1" width="9"/>
  </cols>
  <sheetData>
    <row r="1" customFormat="false" ht="13.5" hidden="false" customHeight="false" outlineLevel="0" collapsed="false">
      <c r="A1" s="1" t="s">
        <v>0</v>
      </c>
    </row>
    <row r="2" customFormat="false" ht="17.35" hidden="false" customHeight="false" outlineLevel="0" collapsed="false">
      <c r="A2" s="3"/>
      <c r="B2" s="3"/>
      <c r="C2" s="3"/>
      <c r="D2" s="3"/>
      <c r="E2" s="3"/>
      <c r="F2" s="3" t="s">
        <v>1</v>
      </c>
      <c r="G2" s="3"/>
      <c r="H2" s="3"/>
    </row>
    <row r="3" customFormat="false" ht="17.35" hidden="false" customHeight="false" outlineLevel="0" collapsed="false">
      <c r="A3" s="3" t="s">
        <v>2</v>
      </c>
      <c r="B3" s="3"/>
      <c r="C3" s="3"/>
      <c r="D3" s="3"/>
      <c r="E3" s="3"/>
      <c r="F3" s="3"/>
      <c r="G3" s="3"/>
      <c r="H3" s="3"/>
    </row>
    <row r="4" s="8" customFormat="true" ht="18" hidden="false" customHeight="true" outlineLevel="0" collapsed="false">
      <c r="A4" s="4" t="s">
        <v>3</v>
      </c>
      <c r="B4" s="4"/>
      <c r="C4" s="5" t="s">
        <v>4</v>
      </c>
      <c r="D4" s="5"/>
      <c r="E4" s="5"/>
      <c r="F4" s="5"/>
      <c r="G4" s="5"/>
      <c r="H4" s="5"/>
      <c r="I4" s="6"/>
      <c r="J4" s="7"/>
    </row>
    <row r="5" customFormat="false" ht="18" hidden="false" customHeight="true" outlineLevel="0" collapsed="false">
      <c r="A5" s="4"/>
      <c r="B5" s="4"/>
      <c r="C5" s="5"/>
      <c r="D5" s="5"/>
      <c r="E5" s="5"/>
      <c r="F5" s="5"/>
      <c r="G5" s="5"/>
      <c r="H5" s="5"/>
      <c r="I5" s="6"/>
      <c r="J5" s="7"/>
    </row>
    <row r="6" customFormat="false" ht="23.25" hidden="false" customHeight="true" outlineLevel="0" collapsed="false">
      <c r="A6" s="4"/>
      <c r="B6" s="4"/>
      <c r="C6" s="5"/>
      <c r="D6" s="5"/>
      <c r="E6" s="5"/>
      <c r="F6" s="5"/>
      <c r="G6" s="5"/>
      <c r="H6" s="5"/>
      <c r="I6" s="6"/>
      <c r="J6" s="7"/>
    </row>
    <row r="7" customFormat="false" ht="6.75" hidden="false" customHeight="true" outlineLevel="0" collapsed="false">
      <c r="A7" s="9"/>
      <c r="B7" s="9"/>
      <c r="C7" s="9"/>
      <c r="D7" s="9"/>
      <c r="E7" s="9"/>
      <c r="F7" s="9"/>
      <c r="G7" s="9"/>
      <c r="H7" s="10"/>
    </row>
    <row r="8" customFormat="false" ht="32.8" hidden="false" customHeight="false" outlineLevel="0" collapsed="false">
      <c r="A8" s="11" t="str">
        <f aca="false">'режим. изд.'!A4</f>
        <v>№ п/п</v>
      </c>
      <c r="B8" s="11" t="str">
        <f aca="false">'режим. изд.'!B4</f>
        <v>Наименование товара, работы, услуги</v>
      </c>
      <c r="C8" s="11"/>
      <c r="D8" s="11"/>
      <c r="E8" s="11"/>
      <c r="F8" s="12" t="s">
        <v>5</v>
      </c>
      <c r="G8" s="12" t="s">
        <v>6</v>
      </c>
      <c r="H8" s="13" t="s">
        <v>7</v>
      </c>
      <c r="I8" s="14" t="s">
        <v>8</v>
      </c>
      <c r="J8" s="15"/>
    </row>
    <row r="9" customFormat="false" ht="39" hidden="false" customHeight="true" outlineLevel="0" collapsed="false">
      <c r="A9" s="16" t="e">
        <f aca="false">'режим. изд.' #REF!</f>
        <v>#VALUE!</v>
      </c>
      <c r="B9" s="11" t="e">
        <f aca="false">'режим. изд.' #REF!</f>
        <v>#VALUE!</v>
      </c>
      <c r="C9" s="11"/>
      <c r="D9" s="11"/>
      <c r="E9" s="11"/>
      <c r="F9" s="17" t="e">
        <f aca="false">'режим. изд.' #REF!</f>
        <v>#VALUE!</v>
      </c>
      <c r="G9" s="18" t="e">
        <f aca="false">#REF!</f>
        <v>#REF!</v>
      </c>
      <c r="H9" s="17" t="e">
        <f aca="false">G9*F9</f>
        <v>#VALUE!</v>
      </c>
      <c r="I9" s="19" t="e">
        <f aca="false">'режим. изд.' #REF!</f>
        <v>#VALUE!</v>
      </c>
      <c r="J9" s="15"/>
    </row>
    <row r="10" customFormat="false" ht="34.5" hidden="false" customHeight="true" outlineLevel="0" collapsed="false">
      <c r="A10" s="16" t="e">
        <f aca="false">'режим. изд.' #REF!</f>
        <v>#VALUE!</v>
      </c>
      <c r="B10" s="11" t="e">
        <f aca="false">'режим. изд.' #REF!</f>
        <v>#VALUE!</v>
      </c>
      <c r="C10" s="11"/>
      <c r="D10" s="11"/>
      <c r="E10" s="11"/>
      <c r="F10" s="17" t="e">
        <f aca="false">'режим. изд.' #REF!</f>
        <v>#VALUE!</v>
      </c>
      <c r="G10" s="18" t="e">
        <f aca="false">'режим. изд.' #REF!</f>
        <v>#VALUE!</v>
      </c>
      <c r="H10" s="17" t="e">
        <f aca="false">G10*F10</f>
        <v>#VALUE!</v>
      </c>
      <c r="I10" s="19" t="e">
        <f aca="false">'режим. изд.' #REF!</f>
        <v>#VALUE!</v>
      </c>
      <c r="J10" s="15"/>
    </row>
    <row r="11" customFormat="false" ht="35.25" hidden="false" customHeight="true" outlineLevel="0" collapsed="false">
      <c r="A11" s="16" t="e">
        <f aca="false">'режим. изд.' #REF!</f>
        <v>#VALUE!</v>
      </c>
      <c r="B11" s="11" t="e">
        <f aca="false">'режим. изд.' #REF!</f>
        <v>#VALUE!</v>
      </c>
      <c r="C11" s="11"/>
      <c r="D11" s="11"/>
      <c r="E11" s="11"/>
      <c r="F11" s="17" t="e">
        <f aca="false">'режим. изд.' #REF!</f>
        <v>#VALUE!</v>
      </c>
      <c r="G11" s="18" t="e">
        <f aca="false">'режим. изд.' #REF!</f>
        <v>#VALUE!</v>
      </c>
      <c r="H11" s="17" t="e">
        <f aca="false">G11*F11</f>
        <v>#VALUE!</v>
      </c>
      <c r="I11" s="19" t="e">
        <f aca="false">'режим. изд.' #REF!</f>
        <v>#VALUE!</v>
      </c>
      <c r="J11" s="15"/>
    </row>
    <row r="12" customFormat="false" ht="36.75" hidden="false" customHeight="true" outlineLevel="0" collapsed="false">
      <c r="A12" s="16" t="e">
        <f aca="false">'режим. изд.' #REF!</f>
        <v>#VALUE!</v>
      </c>
      <c r="B12" s="11" t="e">
        <f aca="false">'режим. изд.' #REF!</f>
        <v>#VALUE!</v>
      </c>
      <c r="C12" s="11"/>
      <c r="D12" s="11"/>
      <c r="E12" s="11"/>
      <c r="F12" s="17" t="e">
        <f aca="false">'режим. изд.' #REF!</f>
        <v>#VALUE!</v>
      </c>
      <c r="G12" s="18" t="e">
        <f aca="false">'режим. изд.' #REF!</f>
        <v>#VALUE!</v>
      </c>
      <c r="H12" s="17" t="e">
        <f aca="false">G12*F12</f>
        <v>#VALUE!</v>
      </c>
      <c r="I12" s="19" t="e">
        <f aca="false">'режим. изд.' #REF!</f>
        <v>#VALUE!</v>
      </c>
      <c r="J12" s="15"/>
    </row>
    <row r="13" customFormat="false" ht="30" hidden="false" customHeight="true" outlineLevel="0" collapsed="false">
      <c r="A13" s="20"/>
      <c r="B13" s="21"/>
      <c r="C13" s="21"/>
      <c r="D13" s="21"/>
      <c r="E13" s="21"/>
      <c r="F13" s="22"/>
      <c r="G13" s="23" t="s">
        <v>9</v>
      </c>
      <c r="H13" s="24" t="e">
        <f aca="false">SUM(H9:H12)</f>
        <v>#VALUE!</v>
      </c>
    </row>
    <row r="14" customFormat="false" ht="30" hidden="false" customHeight="true" outlineLevel="0" collapsed="false">
      <c r="A14" s="25"/>
      <c r="B14" s="26" t="s">
        <v>10</v>
      </c>
      <c r="C14" s="26"/>
      <c r="D14" s="26"/>
      <c r="E14" s="26"/>
      <c r="F14" s="27" t="str">
        <f aca="false">'режим. изд.'!F18</f>
        <v>"______" ____________  2026</v>
      </c>
      <c r="G14" s="27"/>
      <c r="H14" s="27"/>
    </row>
    <row r="15" customFormat="false" ht="55.5" hidden="false" customHeight="true" outlineLevel="0" collapsed="false">
      <c r="A15" s="28"/>
      <c r="B15" s="29" t="str">
        <f aca="false">'режим. изд.'!B20</f>
        <v>  Зам.начальника ФКУ БМТиВС УФСИН                                                               России по Оренбургской области                                                                        капитан внутренней службы                                                  Н.А.Шкиль</v>
      </c>
      <c r="C15" s="29"/>
      <c r="D15" s="29"/>
      <c r="E15" s="29"/>
      <c r="F15" s="29"/>
      <c r="G15" s="29"/>
      <c r="H15" s="30" t="n">
        <f aca="false">'режим. изд.'!I20</f>
        <v>0</v>
      </c>
      <c r="I15" s="28"/>
      <c r="J15" s="28"/>
    </row>
    <row r="17" customFormat="false" ht="73.5" hidden="false" customHeight="true" outlineLevel="0" collapsed="false">
      <c r="A17" s="28"/>
      <c r="B17" s="29"/>
      <c r="C17" s="29"/>
      <c r="D17" s="29"/>
      <c r="E17" s="29"/>
      <c r="F17" s="29"/>
      <c r="G17" s="29"/>
      <c r="H17" s="30"/>
      <c r="I17" s="28"/>
      <c r="J17" s="28"/>
    </row>
  </sheetData>
  <mergeCells count="13">
    <mergeCell ref="A3:H3"/>
    <mergeCell ref="A4:B6"/>
    <mergeCell ref="C4:H6"/>
    <mergeCell ref="I4:I6"/>
    <mergeCell ref="B8:E8"/>
    <mergeCell ref="B9:E9"/>
    <mergeCell ref="B10:E10"/>
    <mergeCell ref="B11:E11"/>
    <mergeCell ref="B12:E12"/>
    <mergeCell ref="B14:E14"/>
    <mergeCell ref="F14:H14"/>
    <mergeCell ref="B15:G15"/>
    <mergeCell ref="B17:G17"/>
  </mergeCells>
  <printOptions headings="false" gridLines="false" gridLinesSet="true" horizontalCentered="true" verticalCentered="true"/>
  <pageMargins left="0.39375" right="0.39375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6" activeCellId="0" sqref="B6"/>
    </sheetView>
  </sheetViews>
  <sheetFormatPr defaultColWidth="8.875" defaultRowHeight="13.5" customHeight="true" zeroHeight="false" outlineLevelRow="0" outlineLevelCol="0"/>
  <cols>
    <col collapsed="false" customWidth="true" hidden="false" outlineLevel="0" max="1" min="1" style="1" width="5.25"/>
    <col collapsed="false" customWidth="true" hidden="false" outlineLevel="0" max="2" min="2" style="1" width="34.42"/>
    <col collapsed="false" customWidth="true" hidden="false" outlineLevel="0" max="3" min="3" style="1" width="7.88"/>
    <col collapsed="false" customWidth="true" hidden="false" outlineLevel="0" max="4" min="4" style="1" width="9.62"/>
    <col collapsed="false" customWidth="true" hidden="false" outlineLevel="0" max="5" min="5" style="1" width="13.62"/>
    <col collapsed="false" customWidth="true" hidden="false" outlineLevel="0" max="7" min="6" style="1" width="9.75"/>
    <col collapsed="false" customWidth="true" hidden="false" outlineLevel="0" max="8" min="8" style="1" width="10.13"/>
    <col collapsed="false" customWidth="false" hidden="false" outlineLevel="0" max="9" min="9" style="1" width="8.87"/>
    <col collapsed="false" customWidth="true" hidden="false" outlineLevel="0" max="10" min="10" style="1" width="14.43"/>
    <col collapsed="false" customWidth="true" hidden="false" outlineLevel="0" max="11" min="11" style="1" width="21.73"/>
    <col collapsed="false" customWidth="true" hidden="false" outlineLevel="0" max="12" min="12" style="1" width="10.25"/>
    <col collapsed="false" customWidth="true" hidden="false" outlineLevel="0" max="13" min="13" style="1" width="13"/>
    <col collapsed="false" customWidth="true" hidden="false" outlineLevel="0" max="14" min="14" style="1" width="11.75"/>
    <col collapsed="false" customWidth="false" hidden="false" outlineLevel="0" max="16384" min="15" style="1" width="8.87"/>
  </cols>
  <sheetData>
    <row r="1" customFormat="false" ht="15" hidden="false" customHeight="false" outlineLevel="0" collapsed="false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customFormat="false" ht="15" hidden="false" customHeight="false" outlineLevel="0" collapsed="false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customFormat="false" ht="15" hidden="false" customHeight="false" outlineLevel="0" collapsed="false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="34" customFormat="true" ht="31.5" hidden="false" customHeight="true" outlineLevel="0" collapsed="false">
      <c r="A4" s="32" t="str">
        <f aca="false">A13</f>
        <v>№ п/п</v>
      </c>
      <c r="B4" s="32" t="str">
        <f aca="false">B13</f>
        <v>Наименование товара, работы, услуги</v>
      </c>
      <c r="C4" s="32"/>
      <c r="D4" s="32"/>
      <c r="E4" s="32"/>
      <c r="F4" s="32" t="s">
        <v>12</v>
      </c>
      <c r="G4" s="32"/>
      <c r="H4" s="32" t="s">
        <v>13</v>
      </c>
      <c r="I4" s="32"/>
      <c r="J4" s="32" t="s">
        <v>14</v>
      </c>
      <c r="K4" s="32"/>
      <c r="L4" s="33"/>
      <c r="M4" s="33"/>
    </row>
    <row r="5" customFormat="false" ht="37.3" hidden="false" customHeight="true" outlineLevel="0" collapsed="false">
      <c r="A5" s="32"/>
      <c r="B5" s="35" t="s">
        <v>15</v>
      </c>
      <c r="C5" s="35"/>
      <c r="D5" s="35"/>
      <c r="E5" s="35"/>
      <c r="F5" s="36"/>
      <c r="G5" s="36"/>
      <c r="H5" s="36"/>
      <c r="I5" s="36"/>
      <c r="J5" s="36"/>
      <c r="K5" s="36"/>
      <c r="L5" s="33"/>
      <c r="M5" s="33"/>
      <c r="N5" s="34"/>
    </row>
    <row r="6" customFormat="false" ht="40.1" hidden="false" customHeight="true" outlineLevel="0" collapsed="false">
      <c r="A6" s="32" t="n">
        <v>1</v>
      </c>
      <c r="B6" s="37" t="s">
        <v>16</v>
      </c>
      <c r="C6" s="37"/>
      <c r="D6" s="37"/>
      <c r="E6" s="37"/>
      <c r="F6" s="38" t="n">
        <v>8</v>
      </c>
      <c r="G6" s="38"/>
      <c r="H6" s="38" t="s">
        <v>17</v>
      </c>
      <c r="I6" s="38"/>
      <c r="J6" s="36" t="s">
        <v>18</v>
      </c>
      <c r="K6" s="36"/>
      <c r="L6" s="33"/>
      <c r="M6" s="33"/>
      <c r="N6" s="34"/>
    </row>
    <row r="7" customFormat="false" ht="15" hidden="false" customHeight="true" outlineLevel="0" collapsed="false">
      <c r="A7" s="39" t="s">
        <v>19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</row>
    <row r="8" customFormat="false" ht="42.75" hidden="false" customHeight="true" outlineLevel="0" collapsed="false">
      <c r="A8" s="40" t="s">
        <v>20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9.5" hidden="false" customHeight="true" outlineLevel="0" collapsed="false">
      <c r="A9" s="41" t="s">
        <v>21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</row>
    <row r="10" customFormat="false" ht="30" hidden="false" customHeight="true" outlineLevel="0" collapsed="false">
      <c r="A10" s="42" t="s">
        <v>22</v>
      </c>
      <c r="B10" s="41" t="s">
        <v>23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</row>
    <row r="11" customFormat="false" ht="70.5" hidden="false" customHeight="true" outlineLevel="0" collapsed="false">
      <c r="A11" s="19"/>
      <c r="B11" s="39" t="s">
        <v>24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customFormat="false" ht="13.5" hidden="false" customHeight="true" outlineLevel="0" collapsed="false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customFormat="false" ht="81.75" hidden="false" customHeight="true" outlineLevel="0" collapsed="false">
      <c r="A13" s="44" t="s">
        <v>25</v>
      </c>
      <c r="B13" s="44" t="s">
        <v>26</v>
      </c>
      <c r="C13" s="44" t="s">
        <v>13</v>
      </c>
      <c r="D13" s="44" t="s">
        <v>27</v>
      </c>
      <c r="E13" s="45" t="s">
        <v>28</v>
      </c>
      <c r="F13" s="45" t="s">
        <v>29</v>
      </c>
      <c r="G13" s="45" t="s">
        <v>30</v>
      </c>
      <c r="H13" s="45" t="s">
        <v>31</v>
      </c>
      <c r="I13" s="46" t="s">
        <v>32</v>
      </c>
      <c r="J13" s="45" t="s">
        <v>33</v>
      </c>
      <c r="K13" s="45" t="s">
        <v>34</v>
      </c>
      <c r="L13" s="45" t="s">
        <v>35</v>
      </c>
      <c r="M13" s="45" t="s">
        <v>36</v>
      </c>
    </row>
    <row r="14" s="28" customFormat="true" ht="66.2" hidden="false" customHeight="true" outlineLevel="0" collapsed="false">
      <c r="A14" s="47"/>
      <c r="B14" s="35" t="s">
        <v>15</v>
      </c>
      <c r="C14" s="48"/>
      <c r="D14" s="48"/>
      <c r="E14" s="49"/>
      <c r="F14" s="50"/>
      <c r="G14" s="50"/>
      <c r="H14" s="51"/>
      <c r="I14" s="52"/>
      <c r="J14" s="49"/>
      <c r="K14" s="53"/>
      <c r="L14" s="53"/>
      <c r="M14" s="54"/>
      <c r="N14" s="55"/>
    </row>
    <row r="15" customFormat="false" ht="39" hidden="false" customHeight="true" outlineLevel="0" collapsed="false">
      <c r="A15" s="47" t="n">
        <v>1</v>
      </c>
      <c r="B15" s="37" t="s">
        <v>37</v>
      </c>
      <c r="C15" s="48" t="s">
        <v>17</v>
      </c>
      <c r="D15" s="56" t="n">
        <v>8</v>
      </c>
      <c r="E15" s="57" t="n">
        <v>13830.24</v>
      </c>
      <c r="F15" s="50" t="n">
        <v>15000</v>
      </c>
      <c r="G15" s="50" t="n">
        <v>14423</v>
      </c>
      <c r="H15" s="51"/>
      <c r="I15" s="52" t="n">
        <f aca="false">ROUND(SUM(E15:H15)/3,2)</f>
        <v>14417.75</v>
      </c>
      <c r="J15" s="49" t="n">
        <v>110641.92</v>
      </c>
      <c r="K15" s="53" t="n">
        <f aca="false">SQRT(VARA(E15:H15))</f>
        <v>584.897694074215</v>
      </c>
      <c r="L15" s="53" t="n">
        <f aca="false">K15/I15*100</f>
        <v>4.0567889863135</v>
      </c>
      <c r="M15" s="54" t="n">
        <f aca="false">D15*I15</f>
        <v>115342</v>
      </c>
      <c r="N15" s="55"/>
    </row>
    <row r="16" customFormat="false" ht="15" hidden="false" customHeight="false" outlineLevel="0" collapsed="false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9" t="n">
        <v>110641.92</v>
      </c>
    </row>
    <row r="17" customFormat="false" ht="13.5" hidden="false" customHeight="false" outlineLevel="0" collapsed="false">
      <c r="A17" s="60"/>
      <c r="B17" s="60"/>
      <c r="C17" s="60"/>
      <c r="D17" s="60"/>
      <c r="E17" s="61" t="s">
        <v>38</v>
      </c>
      <c r="F17" s="61"/>
      <c r="G17" s="60"/>
      <c r="H17" s="60"/>
      <c r="I17" s="60"/>
      <c r="J17" s="60"/>
      <c r="K17" s="60" t="s">
        <v>38</v>
      </c>
      <c r="L17" s="60"/>
      <c r="M17" s="62"/>
      <c r="N17" s="2"/>
    </row>
    <row r="18" customFormat="false" ht="21" hidden="false" customHeight="true" outlineLevel="0" collapsed="false">
      <c r="A18" s="63"/>
      <c r="B18" s="64" t="s">
        <v>10</v>
      </c>
      <c r="C18" s="64"/>
      <c r="D18" s="64"/>
      <c r="E18" s="65"/>
      <c r="F18" s="66" t="s">
        <v>39</v>
      </c>
      <c r="G18" s="66"/>
      <c r="H18" s="66"/>
      <c r="I18" s="7"/>
      <c r="J18" s="7"/>
      <c r="K18" s="7"/>
      <c r="L18" s="7"/>
      <c r="M18" s="7"/>
    </row>
    <row r="19" customFormat="false" ht="5.25" hidden="false" customHeight="true" outlineLevel="0" collapsed="false"/>
    <row r="20" customFormat="false" ht="54.75" hidden="false" customHeight="true" outlineLevel="0" collapsed="false">
      <c r="A20" s="28"/>
      <c r="B20" s="67" t="s">
        <v>40</v>
      </c>
      <c r="C20" s="67"/>
      <c r="D20" s="67"/>
      <c r="E20" s="67"/>
      <c r="F20" s="67"/>
      <c r="G20" s="67"/>
      <c r="H20" s="28"/>
      <c r="I20" s="68"/>
      <c r="J20" s="68"/>
      <c r="K20" s="68"/>
      <c r="L20" s="68"/>
      <c r="M20" s="68"/>
      <c r="N20" s="28"/>
    </row>
    <row r="21" customFormat="false" ht="66.75" hidden="false" customHeight="true" outlineLevel="0" collapsed="false">
      <c r="A21" s="28"/>
      <c r="B21" s="67"/>
      <c r="C21" s="67"/>
      <c r="D21" s="67"/>
      <c r="E21" s="67"/>
      <c r="F21" s="67"/>
      <c r="G21" s="67"/>
      <c r="H21" s="28"/>
      <c r="I21" s="68"/>
      <c r="J21" s="68"/>
      <c r="K21" s="68"/>
      <c r="L21" s="68"/>
      <c r="M21" s="68"/>
      <c r="N21" s="28"/>
    </row>
    <row r="1048474" customFormat="false" ht="12.8" hidden="false" customHeight="true" outlineLevel="0" collapsed="false"/>
    <row r="1048475" customFormat="false" ht="12.8" hidden="false" customHeight="true" outlineLevel="0" collapsed="false"/>
    <row r="1048476" customFormat="false" ht="12.8" hidden="false" customHeight="true" outlineLevel="0" collapsed="false"/>
    <row r="1048477" customFormat="false" ht="12.8" hidden="false" customHeight="true" outlineLevel="0" collapsed="false"/>
    <row r="1048478" customFormat="false" ht="12.8" hidden="false" customHeight="true" outlineLevel="0" collapsed="false"/>
    <row r="1048479" customFormat="false" ht="12.8" hidden="false" customHeight="true" outlineLevel="0" collapsed="false"/>
    <row r="1048480" customFormat="false" ht="12.8" hidden="false" customHeight="true" outlineLevel="0" collapsed="false"/>
    <row r="1048481" customFormat="false" ht="12.8" hidden="false" customHeight="true" outlineLevel="0" collapsed="false"/>
    <row r="1048482" customFormat="false" ht="12.8" hidden="false" customHeight="true" outlineLevel="0" collapsed="false"/>
    <row r="1048483" customFormat="false" ht="12.8" hidden="false" customHeight="true" outlineLevel="0" collapsed="false"/>
    <row r="1048484" customFormat="false" ht="12.8" hidden="false" customHeight="true" outlineLevel="0" collapsed="false"/>
    <row r="1048485" customFormat="false" ht="12.8" hidden="false" customHeight="true" outlineLevel="0" collapsed="false"/>
    <row r="1048486" customFormat="false" ht="12.8" hidden="false" customHeight="true" outlineLevel="0" collapsed="false"/>
    <row r="1048487" customFormat="false" ht="12.8" hidden="false" customHeight="true" outlineLevel="0" collapsed="false"/>
    <row r="1048488" customFormat="false" ht="12.8" hidden="false" customHeight="true" outlineLevel="0" collapsed="false"/>
    <row r="1048489" customFormat="false" ht="12.8" hidden="false" customHeight="true" outlineLevel="0" collapsed="false"/>
    <row r="1048490" customFormat="false" ht="12.8" hidden="false" customHeight="true" outlineLevel="0" collapsed="false"/>
    <row r="1048491" customFormat="false" ht="12.8" hidden="false" customHeight="true" outlineLevel="0" collapsed="false"/>
    <row r="1048492" customFormat="false" ht="12.8" hidden="false" customHeight="true" outlineLevel="0" collapsed="false"/>
    <row r="1048493" customFormat="false" ht="12.8" hidden="false" customHeight="true" outlineLevel="0" collapsed="false"/>
    <row r="1048494" customFormat="false" ht="12.8" hidden="false" customHeight="true" outlineLevel="0" collapsed="false"/>
    <row r="1048495" customFormat="false" ht="12.8" hidden="false" customHeight="true" outlineLevel="0" collapsed="false"/>
    <row r="1048496" customFormat="false" ht="12.8" hidden="false" customHeight="true" outlineLevel="0" collapsed="false"/>
    <row r="1048497" customFormat="false" ht="12.8" hidden="false" customHeight="true" outlineLevel="0" collapsed="false"/>
    <row r="1048498" customFormat="false" ht="12.8" hidden="false" customHeight="true" outlineLevel="0" collapsed="false"/>
    <row r="1048499" customFormat="false" ht="12.8" hidden="false" customHeight="true" outlineLevel="0" collapsed="false"/>
    <row r="1048500" customFormat="false" ht="12.8" hidden="false" customHeight="true" outlineLevel="0" collapsed="false"/>
    <row r="1048501" customFormat="false" ht="12.8" hidden="false" customHeight="true" outlineLevel="0" collapsed="false"/>
    <row r="1048502" customFormat="false" ht="12.8" hidden="false" customHeight="true" outlineLevel="0" collapsed="false"/>
    <row r="1048503" customFormat="false" ht="12.8" hidden="false" customHeight="true" outlineLevel="0" collapsed="false"/>
    <row r="1048504" customFormat="false" ht="12.8" hidden="false" customHeight="true" outlineLevel="0" collapsed="false"/>
    <row r="1048505" customFormat="false" ht="12.8" hidden="false" customHeight="true" outlineLevel="0" collapsed="false"/>
    <row r="1048506" customFormat="false" ht="12.8" hidden="false" customHeight="true" outlineLevel="0" collapsed="false"/>
    <row r="1048507" customFormat="false" ht="12.8" hidden="false" customHeight="true" outlineLevel="0" collapsed="false"/>
    <row r="1048508" customFormat="false" ht="12.8" hidden="false" customHeight="true" outlineLevel="0" collapsed="false"/>
    <row r="1048509" customFormat="false" ht="12.8" hidden="false" customHeight="true" outlineLevel="0" collapsed="false"/>
    <row r="1048510" customFormat="false" ht="12.8" hidden="false" customHeight="true" outlineLevel="0" collapsed="false"/>
    <row r="1048511" customFormat="false" ht="12.8" hidden="false" customHeight="true" outlineLevel="0" collapsed="false"/>
    <row r="1048512" customFormat="false" ht="12.8" hidden="false" customHeight="true" outlineLevel="0" collapsed="false"/>
    <row r="1048513" customFormat="false" ht="12.8" hidden="false" customHeight="true" outlineLevel="0" collapsed="false"/>
    <row r="1048514" customFormat="false" ht="12.8" hidden="false" customHeight="true" outlineLevel="0" collapsed="false"/>
    <row r="1048515" customFormat="false" ht="12.8" hidden="false" customHeight="true" outlineLevel="0" collapsed="false"/>
    <row r="1048516" customFormat="false" ht="12.8" hidden="false" customHeight="true" outlineLevel="0" collapsed="false"/>
    <row r="1048517" customFormat="false" ht="12.8" hidden="false" customHeight="true" outlineLevel="0" collapsed="false"/>
    <row r="1048518" customFormat="false" ht="12.8" hidden="false" customHeight="true" outlineLevel="0" collapsed="false"/>
    <row r="1048519" customFormat="false" ht="12.8" hidden="false" customHeight="true" outlineLevel="0" collapsed="false"/>
    <row r="1048520" customFormat="false" ht="12.8" hidden="false" customHeight="true" outlineLevel="0" collapsed="false"/>
    <row r="1048521" customFormat="false" ht="12.8" hidden="false" customHeight="true" outlineLevel="0" collapsed="false"/>
    <row r="1048522" customFormat="false" ht="12.8" hidden="false" customHeight="true" outlineLevel="0" collapsed="false"/>
    <row r="1048523" customFormat="false" ht="12.8" hidden="false" customHeight="true" outlineLevel="0" collapsed="false"/>
    <row r="1048524" customFormat="false" ht="12.8" hidden="false" customHeight="true" outlineLevel="0" collapsed="false"/>
    <row r="1048525" customFormat="false" ht="12.8" hidden="false" customHeight="true" outlineLevel="0" collapsed="false"/>
    <row r="1048526" customFormat="false" ht="12.8" hidden="false" customHeight="true" outlineLevel="0" collapsed="false"/>
    <row r="1048527" customFormat="false" ht="12.8" hidden="false" customHeight="true" outlineLevel="0" collapsed="false"/>
    <row r="1048528" customFormat="false" ht="12.8" hidden="false" customHeight="true" outlineLevel="0" collapsed="false"/>
    <row r="1048529" customFormat="false" ht="12.8" hidden="false" customHeight="true" outlineLevel="0" collapsed="false"/>
    <row r="1048530" customFormat="false" ht="12.8" hidden="false" customHeight="true" outlineLevel="0" collapsed="false"/>
    <row r="1048531" customFormat="false" ht="12.8" hidden="false" customHeight="true" outlineLevel="0" collapsed="false"/>
    <row r="1048532" customFormat="false" ht="12.8" hidden="false" customHeight="true" outlineLevel="0" collapsed="false"/>
    <row r="1048533" customFormat="false" ht="12.8" hidden="false" customHeight="true" outlineLevel="0" collapsed="false"/>
    <row r="1048534" customFormat="false" ht="12.8" hidden="false" customHeight="true" outlineLevel="0" collapsed="false"/>
    <row r="1048535" customFormat="false" ht="12.8" hidden="false" customHeight="true" outlineLevel="0" collapsed="false"/>
    <row r="1048536" customFormat="false" ht="12.8" hidden="false" customHeight="true" outlineLevel="0" collapsed="false"/>
    <row r="1048537" customFormat="false" ht="12.8" hidden="false" customHeight="true" outlineLevel="0" collapsed="false"/>
    <row r="1048538" customFormat="false" ht="12.8" hidden="false" customHeight="true" outlineLevel="0" collapsed="false"/>
    <row r="1048539" customFormat="false" ht="12.8" hidden="false" customHeight="true" outlineLevel="0" collapsed="false"/>
    <row r="1048540" customFormat="false" ht="12.8" hidden="false" customHeight="true" outlineLevel="0" collapsed="false"/>
    <row r="1048541" customFormat="false" ht="12.8" hidden="false" customHeight="true" outlineLevel="0" collapsed="false"/>
    <row r="1048542" customFormat="false" ht="12.8" hidden="false" customHeight="true" outlineLevel="0" collapsed="false"/>
    <row r="1048543" customFormat="false" ht="12.8" hidden="false" customHeight="true" outlineLevel="0" collapsed="false"/>
    <row r="1048544" customFormat="false" ht="12.8" hidden="false" customHeight="true" outlineLevel="0" collapsed="false"/>
    <row r="1048545" customFormat="false" ht="12.8" hidden="false" customHeight="true" outlineLevel="0" collapsed="false"/>
    <row r="1048546" customFormat="false" ht="12.8" hidden="false" customHeight="true" outlineLevel="0" collapsed="false"/>
    <row r="1048547" customFormat="false" ht="12.8" hidden="false" customHeight="true" outlineLevel="0" collapsed="false"/>
    <row r="1048548" customFormat="false" ht="12.8" hidden="false" customHeight="true" outlineLevel="0" collapsed="false"/>
    <row r="1048549" customFormat="false" ht="12.8" hidden="false" customHeight="true" outlineLevel="0" collapsed="false"/>
    <row r="1048550" customFormat="false" ht="12.8" hidden="false" customHeight="true" outlineLevel="0" collapsed="false"/>
    <row r="1048551" customFormat="false" ht="12.8" hidden="false" customHeight="true" outlineLevel="0" collapsed="false"/>
    <row r="1048552" customFormat="false" ht="12.8" hidden="false" customHeight="true" outlineLevel="0" collapsed="false"/>
    <row r="1048553" customFormat="false" ht="12.8" hidden="false" customHeight="true" outlineLevel="0" collapsed="false"/>
    <row r="1048554" customFormat="false" ht="12.8" hidden="false" customHeight="true" outlineLevel="0" collapsed="false"/>
    <row r="1048555" customFormat="false" ht="12.8" hidden="false" customHeight="true" outlineLevel="0" collapsed="false"/>
    <row r="1048556" customFormat="false" ht="12.8" hidden="false" customHeight="true" outlineLevel="0" collapsed="false"/>
    <row r="1048557" customFormat="false" ht="12.8" hidden="false" customHeight="true" outlineLevel="0" collapsed="false"/>
    <row r="1048558" customFormat="false" ht="12.8" hidden="false" customHeight="true" outlineLevel="0" collapsed="false"/>
    <row r="1048559" customFormat="false" ht="12.8" hidden="false" customHeight="true" outlineLevel="0" collapsed="false"/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28">
    <mergeCell ref="A1:M1"/>
    <mergeCell ref="A2:M2"/>
    <mergeCell ref="A3:M3"/>
    <mergeCell ref="B4:E4"/>
    <mergeCell ref="F4:G4"/>
    <mergeCell ref="H4:I4"/>
    <mergeCell ref="J4:K4"/>
    <mergeCell ref="L4:M4"/>
    <mergeCell ref="B5:E5"/>
    <mergeCell ref="F5:G5"/>
    <mergeCell ref="H5:I5"/>
    <mergeCell ref="J5:K5"/>
    <mergeCell ref="B6:E6"/>
    <mergeCell ref="F6:G6"/>
    <mergeCell ref="H6:I6"/>
    <mergeCell ref="J6:K6"/>
    <mergeCell ref="A7:M7"/>
    <mergeCell ref="A8:M8"/>
    <mergeCell ref="A9:M9"/>
    <mergeCell ref="B10:M10"/>
    <mergeCell ref="B11:M11"/>
    <mergeCell ref="A16:L16"/>
    <mergeCell ref="B18:D18"/>
    <mergeCell ref="F18:H18"/>
    <mergeCell ref="B20:G20"/>
    <mergeCell ref="I20:M20"/>
    <mergeCell ref="B21:G21"/>
    <mergeCell ref="I21:M21"/>
  </mergeCells>
  <printOptions headings="false" gridLines="false" gridLinesSet="true" horizontalCentered="true" verticalCentered="true"/>
  <pageMargins left="0.25" right="0.25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0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73" zoomScalePageLayoutView="100" workbookViewId="0">
      <selection pane="topLeft" activeCell="A23" activeCellId="0" sqref="A23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2" min="2" style="8" width="26.57"/>
  </cols>
  <sheetData>
    <row r="1" customFormat="false" ht="171.6" hidden="false" customHeight="false" outlineLevel="0" collapsed="false">
      <c r="A1" s="44" t="s">
        <v>25</v>
      </c>
      <c r="B1" s="44" t="s">
        <v>26</v>
      </c>
      <c r="C1" s="44" t="s">
        <v>13</v>
      </c>
      <c r="D1" s="44" t="s">
        <v>27</v>
      </c>
      <c r="E1" s="45" t="s">
        <v>41</v>
      </c>
      <c r="F1" s="45" t="s">
        <v>42</v>
      </c>
      <c r="G1" s="45" t="s">
        <v>43</v>
      </c>
      <c r="H1" s="45" t="s">
        <v>31</v>
      </c>
      <c r="I1" s="45" t="s">
        <v>32</v>
      </c>
      <c r="J1" s="45"/>
      <c r="K1" s="45" t="s">
        <v>34</v>
      </c>
      <c r="L1" s="45" t="s">
        <v>35</v>
      </c>
      <c r="M1" s="45" t="s">
        <v>36</v>
      </c>
    </row>
    <row r="2" customFormat="false" ht="35.05" hidden="false" customHeight="false" outlineLevel="0" collapsed="false">
      <c r="A2" s="47"/>
      <c r="B2" s="69" t="s">
        <v>44</v>
      </c>
      <c r="C2" s="56"/>
      <c r="D2" s="56"/>
      <c r="E2" s="49"/>
      <c r="F2" s="50"/>
      <c r="G2" s="50"/>
      <c r="H2" s="51"/>
      <c r="I2" s="52"/>
      <c r="J2" s="49"/>
      <c r="K2" s="53"/>
      <c r="L2" s="53"/>
      <c r="M2" s="54"/>
    </row>
    <row r="3" customFormat="false" ht="23.85" hidden="false" customHeight="false" outlineLevel="0" collapsed="false">
      <c r="A3" s="47" t="n">
        <v>1</v>
      </c>
      <c r="B3" s="70" t="s">
        <v>45</v>
      </c>
      <c r="C3" s="56" t="s">
        <v>17</v>
      </c>
      <c r="D3" s="56" t="n">
        <v>20</v>
      </c>
      <c r="E3" s="49" t="n">
        <v>2500</v>
      </c>
      <c r="F3" s="50" t="n">
        <v>3688</v>
      </c>
      <c r="G3" s="71" t="n">
        <v>2186</v>
      </c>
      <c r="H3" s="72" t="n">
        <v>43720</v>
      </c>
      <c r="I3" s="52" t="n">
        <f aca="false">ROUND(SUM(E3:H3)/3,2)</f>
        <v>17364.67</v>
      </c>
      <c r="J3" s="49"/>
      <c r="K3" s="53" t="n">
        <f aca="false">SQRT(VARA(E3:H3))</f>
        <v>20474.5543785451</v>
      </c>
      <c r="L3" s="53" t="n">
        <f aca="false">K3/I3*100</f>
        <v>117.909262764827</v>
      </c>
      <c r="M3" s="54" t="n">
        <f aca="false">D3*I3</f>
        <v>347293.4</v>
      </c>
    </row>
    <row r="4" customFormat="false" ht="35.05" hidden="false" customHeight="false" outlineLevel="0" collapsed="false">
      <c r="A4" s="47" t="n">
        <v>2</v>
      </c>
      <c r="B4" s="73" t="s">
        <v>46</v>
      </c>
      <c r="C4" s="56" t="s">
        <v>17</v>
      </c>
      <c r="D4" s="56" t="n">
        <v>20</v>
      </c>
      <c r="E4" s="57" t="n">
        <v>1500</v>
      </c>
      <c r="F4" s="50" t="n">
        <v>2428</v>
      </c>
      <c r="G4" s="50" t="n">
        <v>1818</v>
      </c>
      <c r="H4" s="72" t="n">
        <v>30000</v>
      </c>
      <c r="I4" s="52" t="n">
        <f aca="false">ROUND(SUM(E4:H4)/3,2)</f>
        <v>11915.33</v>
      </c>
      <c r="J4" s="49"/>
      <c r="K4" s="53" t="n">
        <f aca="false">SQRT(VARA(E4:H4))</f>
        <v>14047.6116475364</v>
      </c>
      <c r="L4" s="53" t="n">
        <f aca="false">K4/I4*100</f>
        <v>117.895279841485</v>
      </c>
      <c r="M4" s="54" t="n">
        <f aca="false">D4*I4</f>
        <v>238306.6</v>
      </c>
    </row>
    <row r="5" customFormat="false" ht="23.85" hidden="false" customHeight="false" outlineLevel="0" collapsed="false">
      <c r="A5" s="47" t="n">
        <v>3</v>
      </c>
      <c r="B5" s="70" t="s">
        <v>47</v>
      </c>
      <c r="C5" s="56" t="s">
        <v>17</v>
      </c>
      <c r="D5" s="56" t="n">
        <v>20</v>
      </c>
      <c r="E5" s="57" t="n">
        <v>300</v>
      </c>
      <c r="F5" s="50" t="n">
        <v>509.5</v>
      </c>
      <c r="G5" s="50" t="n">
        <v>378</v>
      </c>
      <c r="H5" s="72" t="n">
        <v>6000</v>
      </c>
      <c r="I5" s="52" t="n">
        <f aca="false">ROUND(SUM(E5:H5)/3,2)</f>
        <v>2395.83</v>
      </c>
      <c r="J5" s="49"/>
      <c r="K5" s="53" t="n">
        <f aca="false">SQRT(VARA(E5:H5))</f>
        <v>2803.41667657521</v>
      </c>
      <c r="L5" s="53" t="n">
        <f aca="false">K5/I5*100</f>
        <v>117.012337126391</v>
      </c>
      <c r="M5" s="54" t="n">
        <f aca="false">D5*I5</f>
        <v>47916.6</v>
      </c>
    </row>
    <row r="6" customFormat="false" ht="68.65" hidden="false" customHeight="false" outlineLevel="0" collapsed="false">
      <c r="A6" s="47"/>
      <c r="B6" s="35" t="s">
        <v>48</v>
      </c>
      <c r="C6" s="56"/>
      <c r="D6" s="56"/>
      <c r="E6" s="49"/>
      <c r="F6" s="50"/>
      <c r="G6" s="50"/>
      <c r="H6" s="51"/>
      <c r="I6" s="52"/>
      <c r="J6" s="49"/>
      <c r="K6" s="53"/>
      <c r="L6" s="53"/>
      <c r="M6" s="54"/>
    </row>
    <row r="7" customFormat="false" ht="68.65" hidden="false" customHeight="false" outlineLevel="0" collapsed="false">
      <c r="A7" s="47" t="n">
        <v>3</v>
      </c>
      <c r="B7" s="70" t="s">
        <v>49</v>
      </c>
      <c r="C7" s="56" t="s">
        <v>17</v>
      </c>
      <c r="D7" s="56" t="n">
        <v>5</v>
      </c>
      <c r="E7" s="57" t="n">
        <v>350</v>
      </c>
      <c r="F7" s="50" t="n">
        <v>527</v>
      </c>
      <c r="G7" s="50" t="n">
        <v>579</v>
      </c>
      <c r="H7" s="72" t="n">
        <v>1750</v>
      </c>
      <c r="I7" s="52" t="n">
        <f aca="false">ROUND(SUM(E7:H7)/3,2)</f>
        <v>1068.67</v>
      </c>
      <c r="J7" s="49"/>
      <c r="K7" s="53" t="n">
        <f aca="false">SQRT(VARA(E7:H7))</f>
        <v>639.885666870783</v>
      </c>
      <c r="L7" s="53" t="n">
        <f aca="false">K7/I7*100</f>
        <v>59.8768251069819</v>
      </c>
      <c r="M7" s="54" t="n">
        <f aca="false">D7*I7</f>
        <v>5343.35</v>
      </c>
    </row>
    <row r="8" customFormat="false" ht="23.85" hidden="false" customHeight="false" outlineLevel="0" collapsed="false">
      <c r="A8" s="74" t="n">
        <v>4</v>
      </c>
      <c r="B8" s="70" t="s">
        <v>50</v>
      </c>
      <c r="C8" s="56" t="s">
        <v>17</v>
      </c>
      <c r="D8" s="56" t="n">
        <v>5</v>
      </c>
      <c r="E8" s="57" t="n">
        <v>3000</v>
      </c>
      <c r="F8" s="75" t="n">
        <v>5293</v>
      </c>
      <c r="G8" s="50" t="n">
        <v>2195</v>
      </c>
      <c r="H8" s="72" t="n">
        <v>15000</v>
      </c>
      <c r="I8" s="52" t="n">
        <f aca="false">ROUND(SUM(E8:H8)/3,2)</f>
        <v>8496</v>
      </c>
      <c r="J8" s="49"/>
      <c r="K8" s="53" t="n">
        <f aca="false">SQRT(VARA(E8:H8))</f>
        <v>5899.84005432916</v>
      </c>
      <c r="L8" s="53" t="n">
        <f aca="false">K8/I8*100</f>
        <v>69.4425618447405</v>
      </c>
      <c r="M8" s="54" t="n">
        <f aca="false">D8*I8</f>
        <v>42480</v>
      </c>
    </row>
    <row r="9" customFormat="false" ht="68.65" hidden="false" customHeight="false" outlineLevel="0" collapsed="false">
      <c r="A9" s="47"/>
      <c r="B9" s="35" t="s">
        <v>51</v>
      </c>
      <c r="C9" s="56"/>
      <c r="D9" s="56"/>
      <c r="E9" s="49"/>
      <c r="F9" s="50"/>
      <c r="G9" s="50"/>
      <c r="H9" s="51"/>
      <c r="I9" s="52"/>
      <c r="J9" s="49"/>
      <c r="K9" s="53"/>
      <c r="L9" s="53"/>
      <c r="M9" s="54"/>
    </row>
    <row r="10" customFormat="false" ht="23.85" hidden="false" customHeight="false" outlineLevel="0" collapsed="false">
      <c r="A10" s="47" t="n">
        <v>2</v>
      </c>
      <c r="B10" s="70" t="s">
        <v>52</v>
      </c>
      <c r="C10" s="56" t="s">
        <v>17</v>
      </c>
      <c r="D10" s="56" t="n">
        <v>26</v>
      </c>
      <c r="E10" s="49" t="n">
        <v>2500</v>
      </c>
      <c r="F10" s="50"/>
      <c r="G10" s="76" t="s">
        <v>53</v>
      </c>
      <c r="H10" s="72"/>
      <c r="I10" s="52" t="n">
        <f aca="false">ROUND(SUM(E10:H10)/3,2)</f>
        <v>833.33</v>
      </c>
      <c r="J10" s="49"/>
      <c r="K10" s="53" t="n">
        <f aca="false">SQRT(VARA(E10:H10))</f>
        <v>1767.76695296637</v>
      </c>
      <c r="L10" s="53" t="n">
        <f aca="false">K10/I10*100</f>
        <v>212.132882887496</v>
      </c>
      <c r="M10" s="54" t="n">
        <f aca="false">D10*I10</f>
        <v>21666.58</v>
      </c>
    </row>
    <row r="11" customFormat="false" ht="57.45" hidden="false" customHeight="false" outlineLevel="0" collapsed="false">
      <c r="A11" s="47" t="n">
        <v>4</v>
      </c>
      <c r="B11" s="77" t="s">
        <v>49</v>
      </c>
      <c r="C11" s="56" t="s">
        <v>17</v>
      </c>
      <c r="D11" s="56" t="n">
        <v>26</v>
      </c>
      <c r="E11" s="57" t="n">
        <v>350</v>
      </c>
      <c r="F11" s="50" t="n">
        <v>430</v>
      </c>
      <c r="G11" s="50" t="n">
        <v>579</v>
      </c>
      <c r="H11" s="72" t="n">
        <v>9100</v>
      </c>
      <c r="I11" s="52" t="n">
        <f aca="false">ROUND(SUM(E11:H11)/3,2)</f>
        <v>3486.33</v>
      </c>
      <c r="J11" s="49"/>
      <c r="K11" s="53" t="n">
        <f aca="false">SQRT(VARA(E11:H11))</f>
        <v>4324.54123771143</v>
      </c>
      <c r="L11" s="53" t="n">
        <f aca="false">K11/I11*100</f>
        <v>124.042796800975</v>
      </c>
      <c r="M11" s="54" t="n">
        <f aca="false">D11*I11</f>
        <v>90644.58</v>
      </c>
    </row>
    <row r="12" customFormat="false" ht="68.65" hidden="false" customHeight="false" outlineLevel="0" collapsed="false">
      <c r="A12" s="47"/>
      <c r="B12" s="35" t="s">
        <v>54</v>
      </c>
      <c r="C12" s="56"/>
      <c r="D12" s="56"/>
      <c r="E12" s="49"/>
      <c r="F12" s="50"/>
      <c r="G12" s="50"/>
      <c r="H12" s="51"/>
      <c r="I12" s="52"/>
      <c r="J12" s="49"/>
      <c r="K12" s="53"/>
      <c r="L12" s="53"/>
      <c r="M12" s="54"/>
    </row>
    <row r="13" customFormat="false" ht="68.65" hidden="false" customHeight="false" outlineLevel="0" collapsed="false">
      <c r="A13" s="47" t="n">
        <v>1</v>
      </c>
      <c r="B13" s="70" t="s">
        <v>49</v>
      </c>
      <c r="C13" s="56" t="s">
        <v>17</v>
      </c>
      <c r="D13" s="56" t="n">
        <v>39</v>
      </c>
      <c r="E13" s="57" t="n">
        <v>350</v>
      </c>
      <c r="F13" s="50" t="n">
        <v>430</v>
      </c>
      <c r="G13" s="50" t="n">
        <v>579</v>
      </c>
      <c r="H13" s="72" t="n">
        <v>13650</v>
      </c>
      <c r="I13" s="52" t="n">
        <f aca="false">ROUND(SUM(E13:H13)/3,2)</f>
        <v>5003</v>
      </c>
      <c r="J13" s="49"/>
      <c r="K13" s="53" t="n">
        <f aca="false">SQRT(VARA(E13:H13))</f>
        <v>6599.18229151663</v>
      </c>
      <c r="L13" s="53" t="n">
        <f aca="false">K13/I13*100</f>
        <v>131.904503128456</v>
      </c>
      <c r="M13" s="54" t="n">
        <f aca="false">D13*I13</f>
        <v>195117</v>
      </c>
    </row>
    <row r="14" customFormat="false" ht="28.35" hidden="false" customHeight="true" outlineLevel="0" collapsed="false">
      <c r="A14" s="47" t="n">
        <v>2</v>
      </c>
      <c r="B14" s="78" t="s">
        <v>55</v>
      </c>
      <c r="C14" s="56" t="s">
        <v>17</v>
      </c>
      <c r="D14" s="56" t="n">
        <v>39</v>
      </c>
      <c r="E14" s="49" t="n">
        <v>6500</v>
      </c>
      <c r="F14" s="79" t="s">
        <v>56</v>
      </c>
      <c r="G14" s="50" t="n">
        <v>4979.88</v>
      </c>
      <c r="H14" s="72" t="s">
        <v>57</v>
      </c>
      <c r="I14" s="52" t="n">
        <f aca="false">ROUND(SUM(E14:H14)/3,2)</f>
        <v>3826.63</v>
      </c>
      <c r="J14" s="49"/>
      <c r="K14" s="53" t="n">
        <f aca="false">SQRT(VARA(E14:H14))</f>
        <v>3371.56213106032</v>
      </c>
      <c r="L14" s="53" t="n">
        <f aca="false">K14/I14*100</f>
        <v>88.1078685700033</v>
      </c>
      <c r="M14" s="54" t="n">
        <f aca="false">D14*I14</f>
        <v>149238.57</v>
      </c>
    </row>
    <row r="15" customFormat="false" ht="68.65" hidden="false" customHeight="false" outlineLevel="0" collapsed="false">
      <c r="A15" s="47"/>
      <c r="B15" s="35" t="s">
        <v>58</v>
      </c>
      <c r="C15" s="56"/>
      <c r="D15" s="56"/>
      <c r="E15" s="49"/>
      <c r="F15" s="50"/>
      <c r="G15" s="50"/>
      <c r="H15" s="51"/>
      <c r="I15" s="52"/>
      <c r="J15" s="49"/>
      <c r="K15" s="53"/>
      <c r="L15" s="53"/>
      <c r="M15" s="54"/>
    </row>
    <row r="16" customFormat="false" ht="32.05" hidden="false" customHeight="true" outlineLevel="0" collapsed="false">
      <c r="A16" s="47" t="n">
        <v>1</v>
      </c>
      <c r="B16" s="78" t="s">
        <v>55</v>
      </c>
      <c r="C16" s="56" t="s">
        <v>17</v>
      </c>
      <c r="D16" s="56" t="n">
        <v>23</v>
      </c>
      <c r="E16" s="49" t="n">
        <v>6500</v>
      </c>
      <c r="F16" s="71" t="n">
        <v>2716</v>
      </c>
      <c r="G16" s="50" t="n">
        <v>4979.88</v>
      </c>
      <c r="H16" s="72" t="n">
        <v>62468</v>
      </c>
      <c r="I16" s="52"/>
      <c r="J16" s="49"/>
      <c r="K16" s="53"/>
      <c r="L16" s="53"/>
      <c r="M16" s="54"/>
    </row>
    <row r="17" customFormat="false" ht="68.65" hidden="false" customHeight="false" outlineLevel="0" collapsed="false">
      <c r="A17" s="47" t="n">
        <v>4</v>
      </c>
      <c r="B17" s="70" t="s">
        <v>49</v>
      </c>
      <c r="C17" s="56" t="s">
        <v>17</v>
      </c>
      <c r="D17" s="56" t="n">
        <v>23</v>
      </c>
      <c r="E17" s="57" t="n">
        <v>350</v>
      </c>
      <c r="F17" s="50" t="n">
        <v>430</v>
      </c>
      <c r="G17" s="50" t="n">
        <v>579</v>
      </c>
      <c r="H17" s="72" t="n">
        <v>8050</v>
      </c>
      <c r="I17" s="52"/>
      <c r="J17" s="49"/>
      <c r="K17" s="53"/>
      <c r="L17" s="53"/>
      <c r="M17" s="54"/>
    </row>
    <row r="18" customFormat="false" ht="57.45" hidden="false" customHeight="false" outlineLevel="0" collapsed="false">
      <c r="A18" s="47"/>
      <c r="B18" s="35" t="s">
        <v>15</v>
      </c>
      <c r="C18" s="48"/>
      <c r="D18" s="48"/>
      <c r="E18" s="49"/>
      <c r="F18" s="50"/>
      <c r="G18" s="50"/>
      <c r="H18" s="51"/>
      <c r="I18" s="52"/>
      <c r="J18" s="49"/>
      <c r="K18" s="53"/>
      <c r="L18" s="53"/>
      <c r="M18" s="54"/>
    </row>
    <row r="19" customFormat="false" ht="35.05" hidden="false" customHeight="false" outlineLevel="0" collapsed="false">
      <c r="A19" s="47" t="n">
        <v>1</v>
      </c>
      <c r="B19" s="70" t="s">
        <v>59</v>
      </c>
      <c r="C19" s="48" t="s">
        <v>17</v>
      </c>
      <c r="D19" s="48" t="n">
        <v>2</v>
      </c>
      <c r="E19" s="57" t="n">
        <v>3000</v>
      </c>
      <c r="F19" s="50" t="n">
        <v>2884</v>
      </c>
      <c r="G19" s="80" t="n">
        <v>5127</v>
      </c>
      <c r="H19" s="72" t="n">
        <v>6000</v>
      </c>
      <c r="I19" s="52" t="n">
        <f aca="false">ROUND(SUM(E19:H19)/3,2)</f>
        <v>5670.33</v>
      </c>
      <c r="J19" s="49"/>
      <c r="K19" s="53" t="n">
        <f aca="false">SQRT(VARA(E19:H19))</f>
        <v>1555.64078437151</v>
      </c>
      <c r="L19" s="53" t="n">
        <f aca="false">K19/I19*100</f>
        <v>27.4347486719734</v>
      </c>
      <c r="M19" s="54" t="n">
        <f aca="false">D19*I19</f>
        <v>11340.66</v>
      </c>
    </row>
    <row r="20" customFormat="false" ht="13.2" hidden="false" customHeight="false" outlineLevel="0" collapsed="false">
      <c r="A20" s="47" t="n">
        <v>2</v>
      </c>
      <c r="B20" s="70" t="s">
        <v>60</v>
      </c>
      <c r="C20" s="56" t="s">
        <v>17</v>
      </c>
      <c r="D20" s="56" t="n">
        <v>6</v>
      </c>
      <c r="E20" s="81" t="n">
        <v>2000</v>
      </c>
      <c r="F20" s="82" t="n">
        <v>1730</v>
      </c>
      <c r="G20" s="80" t="n">
        <v>3493.02</v>
      </c>
      <c r="H20" s="72" t="n">
        <v>12000</v>
      </c>
      <c r="I20" s="52" t="n">
        <f aca="false">ROUND(SUM(E20:H20)/3,2)</f>
        <v>6407.67</v>
      </c>
      <c r="J20" s="49"/>
      <c r="K20" s="53" t="n">
        <f aca="false">SQRT(VARA(E20:H20))</f>
        <v>4858.42787467647</v>
      </c>
      <c r="L20" s="53" t="n">
        <f aca="false">K20/I20*100</f>
        <v>75.8220675327611</v>
      </c>
      <c r="M20" s="54" t="n">
        <f aca="false">D20*I20</f>
        <v>38446.02</v>
      </c>
    </row>
    <row r="21" customFormat="false" ht="13.2" hidden="false" customHeight="false" outlineLevel="0" collapsed="false">
      <c r="A21" s="47" t="n">
        <v>4</v>
      </c>
      <c r="B21" s="70" t="s">
        <v>55</v>
      </c>
      <c r="C21" s="48" t="s">
        <v>17</v>
      </c>
      <c r="D21" s="56" t="n">
        <v>5</v>
      </c>
      <c r="E21" s="49" t="n">
        <v>6500</v>
      </c>
      <c r="F21" s="83" t="n">
        <v>3688</v>
      </c>
      <c r="G21" s="50" t="n">
        <v>4979.88</v>
      </c>
      <c r="H21" s="72" t="n">
        <v>18440</v>
      </c>
      <c r="I21" s="52" t="n">
        <f aca="false">ROUND(SUM(E21:H21)/3,2)</f>
        <v>11202.63</v>
      </c>
      <c r="J21" s="49"/>
      <c r="K21" s="53" t="n">
        <f aca="false">SQRT(VARA(E21:H21))</f>
        <v>6789.98648233313</v>
      </c>
      <c r="L21" s="53" t="n">
        <f aca="false">K21/I21*100</f>
        <v>60.610646627918</v>
      </c>
      <c r="M21" s="54" t="n">
        <f aca="false">D21*I21</f>
        <v>56013.15</v>
      </c>
    </row>
    <row r="22" customFormat="false" ht="23.85" hidden="false" customHeight="false" outlineLevel="0" collapsed="false">
      <c r="A22" s="47" t="n">
        <v>6</v>
      </c>
      <c r="B22" s="70" t="s">
        <v>52</v>
      </c>
      <c r="C22" s="48" t="s">
        <v>17</v>
      </c>
      <c r="D22" s="56" t="n">
        <v>6</v>
      </c>
      <c r="E22" s="57" t="n">
        <v>2500</v>
      </c>
      <c r="F22" s="50" t="n">
        <v>3704</v>
      </c>
      <c r="G22" s="79" t="s">
        <v>53</v>
      </c>
      <c r="H22" s="72" t="n">
        <v>15000</v>
      </c>
      <c r="I22" s="52" t="n">
        <f aca="false">ROUND(SUM(E22:H22)/3,2)</f>
        <v>7068</v>
      </c>
      <c r="J22" s="49"/>
      <c r="K22" s="53" t="n">
        <f aca="false">SQRT(VARA(E22:H22))</f>
        <v>6647.48604110356</v>
      </c>
      <c r="L22" s="53" t="n">
        <f aca="false">K22/I22*100</f>
        <v>94.0504533263096</v>
      </c>
      <c r="M22" s="54" t="n">
        <f aca="false">D22*I22</f>
        <v>42408</v>
      </c>
    </row>
    <row r="23" customFormat="false" ht="68.65" hidden="false" customHeight="false" outlineLevel="0" collapsed="false">
      <c r="A23" s="47" t="n">
        <v>9</v>
      </c>
      <c r="B23" s="70" t="s">
        <v>61</v>
      </c>
      <c r="C23" s="48" t="s">
        <v>17</v>
      </c>
      <c r="D23" s="56" t="n">
        <v>28</v>
      </c>
      <c r="E23" s="57" t="n">
        <v>350</v>
      </c>
      <c r="F23" s="50" t="n">
        <v>527</v>
      </c>
      <c r="G23" s="50" t="n">
        <v>579</v>
      </c>
      <c r="H23" s="72" t="n">
        <v>9800</v>
      </c>
      <c r="I23" s="52" t="n">
        <f aca="false">ROUND(SUM(E23:H23)/3,2)</f>
        <v>3752</v>
      </c>
      <c r="J23" s="49"/>
      <c r="K23" s="53" t="n">
        <f aca="false">SQRT(VARA(E23:H23))</f>
        <v>4658.36473453936</v>
      </c>
      <c r="L23" s="53" t="n">
        <f aca="false">K23/I23*100</f>
        <v>124.156842604994</v>
      </c>
      <c r="M23" s="54" t="n">
        <f aca="false">D23*I23</f>
        <v>105056</v>
      </c>
    </row>
    <row r="24" customFormat="false" ht="23.85" hidden="false" customHeight="false" outlineLevel="0" collapsed="false">
      <c r="A24" s="47" t="n">
        <v>10</v>
      </c>
      <c r="B24" s="70" t="s">
        <v>62</v>
      </c>
      <c r="C24" s="48" t="s">
        <v>17</v>
      </c>
      <c r="D24" s="56" t="n">
        <v>2</v>
      </c>
      <c r="E24" s="57" t="n">
        <v>500</v>
      </c>
      <c r="F24" s="80" t="n">
        <v>1145</v>
      </c>
      <c r="G24" s="50" t="n">
        <v>1096</v>
      </c>
      <c r="H24" s="72"/>
      <c r="I24" s="52" t="n">
        <f aca="false">ROUND(SUM(E24:H24)/3,2)</f>
        <v>913.67</v>
      </c>
      <c r="J24" s="49"/>
      <c r="K24" s="53" t="n">
        <f aca="false">SQRT(VARA(E24:H24))</f>
        <v>359.082627445736</v>
      </c>
      <c r="L24" s="53" t="n">
        <f aca="false">K24/I24*100</f>
        <v>39.301129231094</v>
      </c>
      <c r="M24" s="54" t="n">
        <f aca="false">D24*I24</f>
        <v>1827.34</v>
      </c>
    </row>
    <row r="25" customFormat="false" ht="23.85" hidden="false" customHeight="false" outlineLevel="0" collapsed="false">
      <c r="A25" s="47" t="n">
        <v>11</v>
      </c>
      <c r="B25" s="70" t="s">
        <v>63</v>
      </c>
      <c r="C25" s="48" t="s">
        <v>17</v>
      </c>
      <c r="D25" s="56" t="n">
        <v>8</v>
      </c>
      <c r="E25" s="49"/>
      <c r="F25" s="50"/>
      <c r="G25" s="50"/>
      <c r="H25" s="72"/>
      <c r="I25" s="52" t="n">
        <f aca="false">ROUND(SUM(E25:H25)/3,2)</f>
        <v>0</v>
      </c>
      <c r="J25" s="49"/>
      <c r="K25" s="53" t="e">
        <f aca="false">SQRT(VARA(E25:H25))</f>
        <v>#DIV/0!</v>
      </c>
      <c r="L25" s="53" t="e">
        <f aca="false">K25/I25*100</f>
        <v>#DIV/0!</v>
      </c>
      <c r="M25" s="54" t="n">
        <f aca="false">D25*I25</f>
        <v>0</v>
      </c>
    </row>
    <row r="26" customFormat="false" ht="68.65" hidden="false" customHeight="false" outlineLevel="0" collapsed="false">
      <c r="A26" s="47"/>
      <c r="B26" s="35" t="s">
        <v>64</v>
      </c>
      <c r="C26" s="48"/>
      <c r="D26" s="56"/>
      <c r="E26" s="49"/>
      <c r="F26" s="50"/>
      <c r="G26" s="50"/>
      <c r="H26" s="51"/>
      <c r="I26" s="52"/>
      <c r="J26" s="49"/>
      <c r="K26" s="53" t="e">
        <f aca="false">SQRT(VARA(E26:H26))</f>
        <v>#DIV/0!</v>
      </c>
      <c r="L26" s="53" t="e">
        <f aca="false">K26/I26*100</f>
        <v>#DIV/0!</v>
      </c>
      <c r="M26" s="54" t="n">
        <f aca="false">D26*I26</f>
        <v>0</v>
      </c>
    </row>
    <row r="27" customFormat="false" ht="13.2" hidden="false" customHeight="false" outlineLevel="0" collapsed="false">
      <c r="A27" s="47" t="n">
        <v>1</v>
      </c>
      <c r="B27" s="70" t="s">
        <v>65</v>
      </c>
      <c r="C27" s="48" t="s">
        <v>17</v>
      </c>
      <c r="D27" s="56" t="n">
        <v>4</v>
      </c>
      <c r="E27" s="49" t="n">
        <v>6500</v>
      </c>
      <c r="F27" s="50"/>
      <c r="G27" s="71" t="n">
        <v>4979.88</v>
      </c>
      <c r="H27" s="72" t="n">
        <v>19919.52</v>
      </c>
      <c r="I27" s="52" t="n">
        <f aca="false">ROUND(SUM(E27:H27)/3,2)</f>
        <v>10466.47</v>
      </c>
      <c r="J27" s="49"/>
      <c r="K27" s="53" t="n">
        <f aca="false">SQRT(VARA(E27:H27))</f>
        <v>8221.79142253885</v>
      </c>
      <c r="L27" s="53" t="n">
        <f aca="false">K27/I27*100</f>
        <v>78.5536233566699</v>
      </c>
      <c r="M27" s="54" t="n">
        <f aca="false">D27*I27</f>
        <v>41865.88</v>
      </c>
    </row>
    <row r="28" customFormat="false" ht="13.2" hidden="false" customHeight="false" outlineLevel="0" collapsed="false">
      <c r="A28" s="47" t="n">
        <v>2</v>
      </c>
      <c r="B28" s="70" t="s">
        <v>66</v>
      </c>
      <c r="C28" s="48" t="s">
        <v>17</v>
      </c>
      <c r="D28" s="56" t="n">
        <v>4</v>
      </c>
      <c r="E28" s="49" t="n">
        <v>350</v>
      </c>
      <c r="F28" s="50" t="n">
        <v>601</v>
      </c>
      <c r="G28" s="71" t="n">
        <v>322</v>
      </c>
      <c r="H28" s="72" t="n">
        <v>1288</v>
      </c>
      <c r="I28" s="52" t="n">
        <f aca="false">ROUND(SUM(E28:H28)/3,2)</f>
        <v>853.67</v>
      </c>
      <c r="J28" s="49"/>
      <c r="K28" s="53" t="n">
        <f aca="false">SQRT(VARA(E28:H28))</f>
        <v>449.684611700245</v>
      </c>
      <c r="L28" s="53" t="n">
        <f aca="false">K28/I28*100</f>
        <v>52.6766328558161</v>
      </c>
      <c r="M28" s="54" t="n">
        <f aca="false">D28*I28</f>
        <v>3414.68</v>
      </c>
    </row>
    <row r="29" customFormat="false" ht="13.2" hidden="false" customHeight="false" outlineLevel="0" collapsed="false">
      <c r="A29" s="47" t="n">
        <v>6</v>
      </c>
      <c r="B29" s="70" t="s">
        <v>67</v>
      </c>
      <c r="C29" s="48" t="s">
        <v>17</v>
      </c>
      <c r="D29" s="56" t="n">
        <v>4</v>
      </c>
      <c r="E29" s="57" t="n">
        <v>1500</v>
      </c>
      <c r="F29" s="50" t="n">
        <v>2340.5</v>
      </c>
      <c r="G29" s="50" t="n">
        <v>1773</v>
      </c>
      <c r="H29" s="72" t="n">
        <v>6000</v>
      </c>
      <c r="I29" s="52"/>
      <c r="J29" s="49"/>
      <c r="K29" s="53"/>
      <c r="L29" s="53"/>
      <c r="M29" s="54"/>
    </row>
    <row r="30" customFormat="false" ht="13.2" hidden="false" customHeight="false" outlineLevel="0" collapsed="false">
      <c r="A30" s="47" t="n">
        <v>7</v>
      </c>
      <c r="B30" s="70" t="s">
        <v>68</v>
      </c>
      <c r="C30" s="48" t="s">
        <v>17</v>
      </c>
      <c r="D30" s="56" t="n">
        <v>4</v>
      </c>
      <c r="E30" s="57" t="n">
        <v>1500</v>
      </c>
      <c r="F30" s="50" t="n">
        <v>1166.5</v>
      </c>
      <c r="G30" s="50" t="n">
        <v>1818</v>
      </c>
      <c r="H30" s="72" t="n">
        <v>6000</v>
      </c>
      <c r="I30" s="52"/>
      <c r="J30" s="49"/>
      <c r="K30" s="53"/>
      <c r="L30" s="53"/>
      <c r="M30" s="5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409</TotalTime>
  <Application>LibreOffice/25.8.3.2$Linux_X86_64 LibreOffice_project/580$Build-2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2026-06-24T12:55:08Z</cp:lastPrinted>
  <dcterms:modified xsi:type="dcterms:W3CDTF">2026-06-24T12:55:42Z</dcterms:modified>
  <cp:revision>43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