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1295" windowHeight="598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30" i="1"/>
  <c r="I30" s="1"/>
  <c r="E46"/>
  <c r="I46" s="1"/>
  <c r="J46"/>
  <c r="K46" s="1"/>
  <c r="L46" s="1"/>
  <c r="E45"/>
  <c r="I45" s="1"/>
  <c r="J45"/>
  <c r="K45" s="1"/>
  <c r="L45" s="1"/>
  <c r="E44"/>
  <c r="I44" s="1"/>
  <c r="J44"/>
  <c r="K44" s="1"/>
  <c r="L44" s="1"/>
  <c r="E43"/>
  <c r="I43" s="1"/>
  <c r="J43"/>
  <c r="K43" s="1"/>
  <c r="L43" s="1"/>
  <c r="E42"/>
  <c r="I42" s="1"/>
  <c r="J42"/>
  <c r="K42" s="1"/>
  <c r="L42" s="1"/>
  <c r="E41"/>
  <c r="I41" s="1"/>
  <c r="J41"/>
  <c r="K41"/>
  <c r="L41" s="1"/>
  <c r="E40"/>
  <c r="I40" s="1"/>
  <c r="E39"/>
  <c r="I39" s="1"/>
  <c r="J39"/>
  <c r="K39" s="1"/>
  <c r="L39" s="1"/>
  <c r="E38"/>
  <c r="I38" s="1"/>
  <c r="J38"/>
  <c r="K38" s="1"/>
  <c r="L38" s="1"/>
  <c r="E37"/>
  <c r="I37" s="1"/>
  <c r="J37"/>
  <c r="K37" s="1"/>
  <c r="L37" s="1"/>
  <c r="E36"/>
  <c r="I36" s="1"/>
  <c r="E35"/>
  <c r="I35" s="1"/>
  <c r="J35"/>
  <c r="K35" s="1"/>
  <c r="L35" s="1"/>
  <c r="E34"/>
  <c r="I34" s="1"/>
  <c r="E33"/>
  <c r="I33" s="1"/>
  <c r="E32"/>
  <c r="I32" s="1"/>
  <c r="E20"/>
  <c r="I20" s="1"/>
  <c r="E21"/>
  <c r="E18"/>
  <c r="E17"/>
  <c r="E16"/>
  <c r="E31"/>
  <c r="J31" s="1"/>
  <c r="K31" s="1"/>
  <c r="E29"/>
  <c r="I29" s="1"/>
  <c r="E28"/>
  <c r="J28" s="1"/>
  <c r="E27"/>
  <c r="I27" s="1"/>
  <c r="J40" l="1"/>
  <c r="K40" s="1"/>
  <c r="L40" s="1"/>
  <c r="J36"/>
  <c r="K36" s="1"/>
  <c r="L36" s="1"/>
  <c r="J34"/>
  <c r="K34" s="1"/>
  <c r="L34" s="1"/>
  <c r="J33"/>
  <c r="K33" s="1"/>
  <c r="L33" s="1"/>
  <c r="J32"/>
  <c r="K32" s="1"/>
  <c r="L32" s="1"/>
  <c r="K28"/>
  <c r="L28" s="1"/>
  <c r="L31"/>
  <c r="J20"/>
  <c r="J27"/>
  <c r="J30"/>
  <c r="I28"/>
  <c r="I31"/>
  <c r="J29"/>
  <c r="E26"/>
  <c r="J26" s="1"/>
  <c r="E25"/>
  <c r="I25" s="1"/>
  <c r="E24"/>
  <c r="J24" s="1"/>
  <c r="E23"/>
  <c r="J23" s="1"/>
  <c r="E22"/>
  <c r="J22" s="1"/>
  <c r="I21"/>
  <c r="E19"/>
  <c r="I19" s="1"/>
  <c r="J18"/>
  <c r="I17"/>
  <c r="J16"/>
  <c r="E15"/>
  <c r="K24" l="1"/>
  <c r="L24" s="1"/>
  <c r="K26"/>
  <c r="L26" s="1"/>
  <c r="K30"/>
  <c r="L30" s="1"/>
  <c r="K27"/>
  <c r="L27" s="1"/>
  <c r="K20"/>
  <c r="L20" s="1"/>
  <c r="K22"/>
  <c r="L22" s="1"/>
  <c r="K16"/>
  <c r="L16" s="1"/>
  <c r="K18"/>
  <c r="L18" s="1"/>
  <c r="K23"/>
  <c r="L23" s="1"/>
  <c r="K29"/>
  <c r="L29" s="1"/>
  <c r="J15"/>
  <c r="K15" s="1"/>
  <c r="L15" s="1"/>
  <c r="I18"/>
  <c r="I23"/>
  <c r="I22"/>
  <c r="I26"/>
  <c r="J19"/>
  <c r="I15"/>
  <c r="I16"/>
  <c r="I24"/>
  <c r="J17"/>
  <c r="J21"/>
  <c r="J25"/>
  <c r="K25" l="1"/>
  <c r="L25" s="1"/>
  <c r="K17"/>
  <c r="L17" s="1"/>
  <c r="K19"/>
  <c r="L19" s="1"/>
  <c r="K21"/>
  <c r="L21" s="1"/>
  <c r="B48"/>
</calcChain>
</file>

<file path=xl/sharedStrings.xml><?xml version="1.0" encoding="utf-8"?>
<sst xmlns="http://schemas.openxmlformats.org/spreadsheetml/2006/main" count="97" uniqueCount="66">
  <si>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</si>
  <si>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</si>
  <si>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</si>
  <si>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</si>
  <si>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</si>
  <si>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>, где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</si>
  <si>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</si>
  <si>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</si>
  <si>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</si>
  <si>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</si>
  <si>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</si>
  <si>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</si>
  <si>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</si>
  <si>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Среднеквадратическое отклонение</t>
  </si>
  <si>
    <t>коэффициент вариации</t>
  </si>
  <si>
    <t>№ п/п</t>
  </si>
  <si>
    <t>Наименование предмета контракта</t>
  </si>
  <si>
    <t>Ед. изм.</t>
  </si>
  <si>
    <t>Количество (объем)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</si>
  <si>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 xml:space="preserve">= </t>
    </r>
  </si>
  <si>
    <t>Исполнил: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</si>
  <si>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</si>
  <si>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 xml:space="preserve">=   </t>
    </r>
  </si>
  <si>
    <t>шт</t>
  </si>
  <si>
    <t xml:space="preserve">                                                                                           ОБОСНОВАНИЕ ЦЕНЫ КОНТРАКТА                                                                                        </t>
  </si>
  <si>
    <t>Е.В. Пипинеева</t>
  </si>
  <si>
    <t xml:space="preserve">лейтенант внутренней службы  </t>
  </si>
  <si>
    <t>Заместитель начальника ОКБИиХО</t>
  </si>
  <si>
    <t>Плата заднего фонаря 2123 /Кат.№ 21213-3716071/</t>
  </si>
  <si>
    <t>Кольцо медное 8 (топл трубки) /Кат.№ (&gt;50</t>
  </si>
  <si>
    <t>Кольцо медное 10 (торм шланга)</t>
  </si>
  <si>
    <t>Бензошланг d8 (п.м.) СЗРТ /кат.№ ГОСТ 10362-76 (&gt;10/</t>
  </si>
  <si>
    <t>м</t>
  </si>
  <si>
    <t>Бензошланг d10 (п.м.) СЗРТ /кат.№ ГОСТ 10362-76/</t>
  </si>
  <si>
    <t>Герметик-прокладка FELIX черный (85гр) /Кат.№ 411040059/</t>
  </si>
  <si>
    <t>Хомут 40-60 НОРМА (патр нижний) /Кат.№ NR-01267565050/</t>
  </si>
  <si>
    <t>Крышка радиатора Г-24, 31029, Г-53, 3307 (LUZAR) /Кат.№ LL 0101/</t>
  </si>
  <si>
    <t>Кольцо медное 14 (тройник К-151) /Кат.№ (&gt;50</t>
  </si>
  <si>
    <t>Фильтр топливный /Кат.№ TS-02T/</t>
  </si>
  <si>
    <t>компл</t>
  </si>
  <si>
    <t>Катушка 405-409 Евро-3 BOSCH /Кат.№ 0221504027</t>
  </si>
  <si>
    <t>Предохранители MINI (к-т) иномарки (AIRLINE) /Кат.№ АFU-M-02</t>
  </si>
  <si>
    <t>Очиститель стекол X (500мл) триггер /Кат.№ 411040003/</t>
  </si>
  <si>
    <t>Термостат ВАЗ-2123 /Кат.№ 2123-1306010/</t>
  </si>
  <si>
    <t>Глушитель ВАЗ-2123 н/о с 2003г. /Кат.№ 11.33/</t>
  </si>
  <si>
    <t>Кролодки тормозные передние 2121 (к-т) /Кат.№ 2121-3501090/</t>
  </si>
  <si>
    <t>РК суппорта 21213 (стопор) (к-т) Кат.№ 2121-3501170/</t>
  </si>
  <si>
    <t>Гайка М16*1,5 (стремянки) ГАЗель /Кат.№ 292873-П-29/</t>
  </si>
  <si>
    <t>Болт М16*40*1,5 (с фланцем) суппорта Г-3310 валдай (ГАЗ) /Кат.№ 290885-81/</t>
  </si>
  <si>
    <t>Регулятор тормоза (трещетка) ПАЗ-3205,3204 правый /Кат.№ РТ-40-06/</t>
  </si>
  <si>
    <t xml:space="preserve">Хомут 35-50 НОРМА (патр верхний) /Кат.№ NR-01267565043/ </t>
  </si>
  <si>
    <t>Камера тормозная ПАЗ-32053 (ось Канаш) передняя тип 16 /Кат.№ 100-351010-01/</t>
  </si>
  <si>
    <t>Осушитель воздуха ПАЗ,ГАЗ (12V 8.1 bar) /Кат.№ 05907 VLT/</t>
  </si>
  <si>
    <t>Фильтр осушит врздуха (патрон) Валдай, ПАЗ (АМ ПРАМО) /Кат.№ 4324102227/</t>
  </si>
  <si>
    <t>Фитинг на полиамидные трубки (прямой d=12мм) /Кат.№ синий/</t>
  </si>
  <si>
    <t>Лампа г/ген Н7 МАЯК 12V55W Super WHITE (к-т 2шт) /Кат.№ 82720SW+30/</t>
  </si>
  <si>
    <t>Фитинг CAMOZZI прямой D9512 12-M16*1,5-S /Кат.№ 951212-М16Х1,5/</t>
  </si>
  <si>
    <t>Фитинг CAMOZZI угловой D9502 12-M16*1,5-S /Кат.№ 950212-М16Х1,5/</t>
  </si>
  <si>
    <t>Баллон воздушный (рессивер) н/о на торм оза (*4 отв) ПАЗ-4234 /Кат.№ 4230-3513015-10/</t>
  </si>
  <si>
    <t>Хомут воздушного баллона (рессивера) ПАЗ-3205 /Кат.№ 3205-351086/</t>
  </si>
  <si>
    <t>Гайка М6*1 /Кат.№ 250508-629/</t>
  </si>
  <si>
    <t>Шайба 6*18 /Кат.№ 252037 П29 (&gt;50</t>
  </si>
  <si>
    <t>При использовании метода сопоставимых рыночных цен (анализа рынка) в результате направления запросов о предоставлении ценовой информации, целесообразнее заключить Контракт с Поставщиком №1 на сумму 50000,00 (Пятьдесят тысяч) рублей 00 копеек.</t>
  </si>
  <si>
    <t>1 поставщик вх.№ 546 э от 18.08.2026</t>
  </si>
  <si>
    <t>2 поставщик вх.№ 547 э от 18.08.2026</t>
  </si>
  <si>
    <t>1 поставщик вх.№ 548 э от 18.08.2026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</si>
</sst>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.5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/>
    <xf numFmtId="0" fontId="2" fillId="0" borderId="3" xfId="0" applyFont="1" applyBorder="1" applyAlignment="1"/>
    <xf numFmtId="0" fontId="0" fillId="0" borderId="3" xfId="0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5" fillId="0" borderId="0" xfId="0" applyFont="1"/>
    <xf numFmtId="0" fontId="7" fillId="0" borderId="0" xfId="0" applyFont="1" applyAlignment="1"/>
    <xf numFmtId="0" fontId="2" fillId="0" borderId="3" xfId="0" applyFont="1" applyBorder="1"/>
    <xf numFmtId="0" fontId="0" fillId="0" borderId="3" xfId="0" applyFont="1" applyBorder="1" applyAlignment="1">
      <alignment horizontal="center"/>
    </xf>
    <xf numFmtId="4" fontId="2" fillId="0" borderId="3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5" xfId="0" applyFont="1" applyFill="1" applyBorder="1" applyAlignment="1">
      <alignment horizontal="left"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justify" vertical="top" wrapText="1"/>
    </xf>
    <xf numFmtId="43" fontId="2" fillId="0" borderId="3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0" borderId="0" xfId="0" applyFont="1" applyAlignment="1"/>
    <xf numFmtId="2" fontId="2" fillId="2" borderId="3" xfId="0" applyNumberFormat="1" applyFont="1" applyFill="1" applyBorder="1" applyAlignment="1">
      <alignment horizontal="center" vertical="center" wrapText="1"/>
    </xf>
    <xf numFmtId="43" fontId="5" fillId="2" borderId="3" xfId="1" applyFont="1" applyFill="1" applyBorder="1" applyAlignment="1">
      <alignment horizontal="center" vertical="center"/>
    </xf>
    <xf numFmtId="43" fontId="5" fillId="0" borderId="3" xfId="1" applyFont="1" applyFill="1" applyBorder="1" applyAlignment="1">
      <alignment horizontal="center" vertical="center"/>
    </xf>
    <xf numFmtId="43" fontId="11" fillId="0" borderId="3" xfId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wrapText="1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/>
    <xf numFmtId="0" fontId="2" fillId="0" borderId="2" xfId="0" applyFont="1" applyFill="1" applyBorder="1" applyAlignment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tabSelected="1" topLeftCell="A37" zoomScale="120" zoomScaleNormal="120" workbookViewId="0">
      <selection activeCell="G29" sqref="G29"/>
    </sheetView>
  </sheetViews>
  <sheetFormatPr defaultRowHeight="12.75"/>
  <cols>
    <col min="1" max="1" width="9.42578125" customWidth="1"/>
    <col min="2" max="2" width="35.140625" customWidth="1"/>
    <col min="3" max="3" width="7.28515625" customWidth="1"/>
    <col min="4" max="4" width="8.85546875" customWidth="1"/>
    <col min="5" max="5" width="8.42578125" customWidth="1"/>
    <col min="6" max="6" width="12.28515625" customWidth="1"/>
    <col min="7" max="7" width="11.85546875" customWidth="1"/>
    <col min="8" max="8" width="12.42578125" customWidth="1"/>
    <col min="9" max="9" width="11" customWidth="1"/>
    <col min="10" max="10" width="14" customWidth="1"/>
    <col min="11" max="11" width="9.140625" hidden="1" customWidth="1"/>
    <col min="12" max="12" width="12" customWidth="1"/>
  </cols>
  <sheetData>
    <row r="1" spans="1:12">
      <c r="A1" s="47" t="s">
        <v>24</v>
      </c>
      <c r="B1" s="47"/>
      <c r="C1" s="47"/>
      <c r="D1" s="47"/>
      <c r="E1" s="47"/>
      <c r="F1" s="47"/>
      <c r="G1" s="47"/>
      <c r="H1" s="47"/>
      <c r="I1" s="1"/>
      <c r="J1" s="2"/>
      <c r="K1" s="2"/>
    </row>
    <row r="2" spans="1:1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3"/>
    </row>
    <row r="3" spans="1:12">
      <c r="A3" s="49" t="s">
        <v>1</v>
      </c>
      <c r="B3" s="49"/>
      <c r="C3" s="49"/>
      <c r="D3" s="49"/>
      <c r="E3" s="49"/>
      <c r="F3" s="49"/>
      <c r="G3" s="49"/>
      <c r="H3" s="49"/>
      <c r="I3" s="1"/>
      <c r="J3" s="2"/>
      <c r="K3" s="2"/>
    </row>
    <row r="4" spans="1:12" ht="13.5" thickBot="1">
      <c r="A4" s="50" t="s">
        <v>22</v>
      </c>
      <c r="B4" s="5" t="s">
        <v>2</v>
      </c>
      <c r="C4" s="1" t="s">
        <v>3</v>
      </c>
      <c r="D4" s="1"/>
      <c r="E4" s="1"/>
      <c r="F4" s="1"/>
      <c r="G4" s="1"/>
      <c r="H4" s="1"/>
      <c r="I4" s="1"/>
      <c r="J4" s="2"/>
      <c r="K4" s="2"/>
    </row>
    <row r="5" spans="1:12" ht="15.75">
      <c r="A5" s="50"/>
      <c r="B5" s="6" t="s">
        <v>3</v>
      </c>
      <c r="C5" s="7" t="s">
        <v>4</v>
      </c>
      <c r="D5" s="1" t="s">
        <v>5</v>
      </c>
      <c r="E5" s="1"/>
      <c r="F5" s="1"/>
      <c r="G5" s="1"/>
      <c r="H5" s="1"/>
      <c r="I5" s="1"/>
      <c r="J5" s="2"/>
      <c r="K5" s="2"/>
    </row>
    <row r="6" spans="1:12">
      <c r="A6" s="54" t="s">
        <v>6</v>
      </c>
      <c r="B6" s="54"/>
      <c r="C6" s="54"/>
      <c r="D6" s="54"/>
      <c r="E6" s="54"/>
      <c r="F6" s="54"/>
      <c r="G6" s="54"/>
      <c r="H6" s="54"/>
      <c r="I6" s="1"/>
      <c r="J6" s="2"/>
      <c r="K6" s="2"/>
    </row>
    <row r="7" spans="1:12">
      <c r="A7" s="54" t="s">
        <v>7</v>
      </c>
      <c r="B7" s="54"/>
      <c r="C7" s="54"/>
      <c r="D7" s="54"/>
      <c r="E7" s="54"/>
      <c r="F7" s="54"/>
      <c r="G7" s="54"/>
      <c r="H7" s="54"/>
      <c r="I7" s="1"/>
      <c r="J7" s="2"/>
      <c r="K7" s="2"/>
    </row>
    <row r="8" spans="1:12">
      <c r="A8" s="54" t="s">
        <v>8</v>
      </c>
      <c r="B8" s="54"/>
      <c r="C8" s="54"/>
      <c r="D8" s="54"/>
      <c r="E8" s="54"/>
      <c r="F8" s="54"/>
      <c r="G8" s="54"/>
      <c r="H8" s="54"/>
      <c r="I8" s="1"/>
      <c r="J8" s="1"/>
      <c r="K8" s="1"/>
    </row>
    <row r="9" spans="1:12">
      <c r="A9" s="54" t="s">
        <v>9</v>
      </c>
      <c r="B9" s="54"/>
      <c r="C9" s="54"/>
      <c r="D9" s="54"/>
      <c r="E9" s="54"/>
      <c r="F9" s="54"/>
      <c r="G9" s="54"/>
      <c r="H9" s="54"/>
      <c r="I9" s="1"/>
      <c r="J9" s="1"/>
      <c r="K9" s="1"/>
    </row>
    <row r="10" spans="1:12">
      <c r="A10" s="8"/>
      <c r="B10" s="57" t="s">
        <v>10</v>
      </c>
      <c r="C10" s="58"/>
      <c r="D10" s="58"/>
      <c r="E10" s="58"/>
      <c r="F10" s="58"/>
      <c r="G10" s="58"/>
      <c r="H10" s="58"/>
      <c r="I10" s="59"/>
      <c r="J10" s="9"/>
      <c r="K10" s="9"/>
      <c r="L10" s="10"/>
    </row>
    <row r="11" spans="1:12">
      <c r="A11" s="60" t="s">
        <v>11</v>
      </c>
      <c r="B11" s="61"/>
      <c r="C11" s="61"/>
      <c r="D11" s="61"/>
      <c r="E11" s="61"/>
      <c r="F11" s="61"/>
      <c r="G11" s="61"/>
      <c r="H11" s="62"/>
      <c r="I11" s="55" t="s">
        <v>12</v>
      </c>
      <c r="J11" s="51" t="s">
        <v>13</v>
      </c>
      <c r="K11" s="51"/>
      <c r="L11" s="51" t="s">
        <v>14</v>
      </c>
    </row>
    <row r="12" spans="1:12" ht="12.75" customHeight="1">
      <c r="A12" s="55" t="s">
        <v>15</v>
      </c>
      <c r="B12" s="55" t="s">
        <v>16</v>
      </c>
      <c r="C12" s="55" t="s">
        <v>17</v>
      </c>
      <c r="D12" s="55" t="s">
        <v>18</v>
      </c>
      <c r="E12" s="55" t="s">
        <v>21</v>
      </c>
      <c r="F12" s="55" t="s">
        <v>63</v>
      </c>
      <c r="G12" s="55" t="s">
        <v>64</v>
      </c>
      <c r="H12" s="55" t="s">
        <v>65</v>
      </c>
      <c r="I12" s="63"/>
      <c r="J12" s="52"/>
      <c r="K12" s="52"/>
      <c r="L12" s="52"/>
    </row>
    <row r="13" spans="1:12" ht="30.75" customHeight="1">
      <c r="A13" s="64"/>
      <c r="B13" s="64"/>
      <c r="C13" s="64"/>
      <c r="D13" s="64"/>
      <c r="E13" s="64"/>
      <c r="F13" s="56"/>
      <c r="G13" s="56"/>
      <c r="H13" s="56"/>
      <c r="I13" s="64"/>
      <c r="J13" s="53"/>
      <c r="K13" s="53"/>
      <c r="L13" s="53"/>
    </row>
    <row r="14" spans="1:12">
      <c r="A14" s="11">
        <v>1</v>
      </c>
      <c r="B14" s="11">
        <v>2</v>
      </c>
      <c r="C14" s="11">
        <v>3</v>
      </c>
      <c r="D14" s="32">
        <v>4</v>
      </c>
      <c r="E14" s="11">
        <v>5</v>
      </c>
      <c r="F14" s="11">
        <v>6</v>
      </c>
      <c r="G14" s="11">
        <v>7</v>
      </c>
      <c r="H14" s="11">
        <v>8</v>
      </c>
      <c r="I14" s="11">
        <v>9</v>
      </c>
      <c r="J14" s="12">
        <v>10</v>
      </c>
      <c r="K14" s="12"/>
      <c r="L14" s="24">
        <v>11</v>
      </c>
    </row>
    <row r="15" spans="1:12" ht="30.75" customHeight="1">
      <c r="A15" s="29">
        <v>1</v>
      </c>
      <c r="B15" s="39" t="s">
        <v>28</v>
      </c>
      <c r="C15" s="30" t="s">
        <v>23</v>
      </c>
      <c r="D15" s="40">
        <v>2</v>
      </c>
      <c r="E15" s="31">
        <f t="shared" ref="E15:E26" si="0">SUM(H15+G15+F15)/3</f>
        <v>677.33333333333337</v>
      </c>
      <c r="F15" s="38">
        <v>645</v>
      </c>
      <c r="G15" s="38">
        <v>677</v>
      </c>
      <c r="H15" s="38">
        <v>710</v>
      </c>
      <c r="I15" s="28">
        <f t="shared" ref="I15:I26" si="1">E15*D15</f>
        <v>1354.6666666666667</v>
      </c>
      <c r="J15" s="14">
        <f t="shared" ref="J15:J26" si="2">(F15-E15)*(F15-E15)+(G15-E15)*(G15-E15)+(H15-E15)*(H15-E15)</f>
        <v>2112.6666666666665</v>
      </c>
      <c r="K15" s="14">
        <f t="shared" ref="K15:K26" si="3">SQRT(J15/2)</f>
        <v>32.501282025996041</v>
      </c>
      <c r="L15" s="14">
        <f t="shared" ref="L15:L46" si="4">K15/E15*100</f>
        <v>4.798417621948234</v>
      </c>
    </row>
    <row r="16" spans="1:12" ht="26.25" customHeight="1">
      <c r="A16" s="29">
        <v>2</v>
      </c>
      <c r="B16" s="36" t="s">
        <v>29</v>
      </c>
      <c r="C16" s="30" t="s">
        <v>23</v>
      </c>
      <c r="D16" s="40">
        <v>8</v>
      </c>
      <c r="E16" s="31">
        <f t="shared" si="0"/>
        <v>6.333333333333333</v>
      </c>
      <c r="F16" s="38">
        <v>6</v>
      </c>
      <c r="G16" s="38">
        <v>6</v>
      </c>
      <c r="H16" s="38">
        <v>7</v>
      </c>
      <c r="I16" s="28">
        <f t="shared" si="1"/>
        <v>50.666666666666664</v>
      </c>
      <c r="J16" s="14">
        <f t="shared" si="2"/>
        <v>0.66666666666666674</v>
      </c>
      <c r="K16" s="14">
        <f t="shared" si="3"/>
        <v>0.57735026918962584</v>
      </c>
      <c r="L16" s="14">
        <f t="shared" si="4"/>
        <v>9.1160568819414625</v>
      </c>
    </row>
    <row r="17" spans="1:12" ht="21.75" customHeight="1">
      <c r="A17" s="29">
        <v>3</v>
      </c>
      <c r="B17" s="37" t="s">
        <v>30</v>
      </c>
      <c r="C17" s="30" t="s">
        <v>23</v>
      </c>
      <c r="D17" s="40">
        <v>4</v>
      </c>
      <c r="E17" s="31">
        <f t="shared" si="0"/>
        <v>9.3333333333333339</v>
      </c>
      <c r="F17" s="38">
        <v>9</v>
      </c>
      <c r="G17" s="38">
        <v>9</v>
      </c>
      <c r="H17" s="38">
        <v>10</v>
      </c>
      <c r="I17" s="28">
        <f t="shared" si="1"/>
        <v>37.333333333333336</v>
      </c>
      <c r="J17" s="14">
        <f t="shared" si="2"/>
        <v>0.66666666666666663</v>
      </c>
      <c r="K17" s="14">
        <f t="shared" si="3"/>
        <v>0.57735026918962573</v>
      </c>
      <c r="L17" s="14">
        <f t="shared" si="4"/>
        <v>6.1858957413174185</v>
      </c>
    </row>
    <row r="18" spans="1:12" ht="29.25" customHeight="1">
      <c r="A18" s="29">
        <v>4</v>
      </c>
      <c r="B18" s="36" t="s">
        <v>31</v>
      </c>
      <c r="C18" s="30" t="s">
        <v>32</v>
      </c>
      <c r="D18" s="40">
        <v>2</v>
      </c>
      <c r="E18" s="31">
        <f t="shared" si="0"/>
        <v>185.66666666666666</v>
      </c>
      <c r="F18" s="38">
        <v>180</v>
      </c>
      <c r="G18" s="38">
        <v>184</v>
      </c>
      <c r="H18" s="38">
        <v>193</v>
      </c>
      <c r="I18" s="28">
        <f t="shared" si="1"/>
        <v>371.33333333333331</v>
      </c>
      <c r="J18" s="14">
        <f t="shared" si="2"/>
        <v>88.666666666666657</v>
      </c>
      <c r="K18" s="14">
        <f t="shared" si="3"/>
        <v>6.6583281184793925</v>
      </c>
      <c r="L18" s="14">
        <f t="shared" si="4"/>
        <v>3.5861731338309117</v>
      </c>
    </row>
    <row r="19" spans="1:12" ht="26.25" customHeight="1">
      <c r="A19" s="29">
        <v>5</v>
      </c>
      <c r="B19" s="36" t="s">
        <v>33</v>
      </c>
      <c r="C19" s="30" t="s">
        <v>32</v>
      </c>
      <c r="D19" s="40">
        <v>2</v>
      </c>
      <c r="E19" s="31">
        <f t="shared" si="0"/>
        <v>205</v>
      </c>
      <c r="F19" s="38">
        <v>195</v>
      </c>
      <c r="G19" s="38">
        <v>205</v>
      </c>
      <c r="H19" s="38">
        <v>215</v>
      </c>
      <c r="I19" s="28">
        <f t="shared" si="1"/>
        <v>410</v>
      </c>
      <c r="J19" s="14">
        <f t="shared" si="2"/>
        <v>200</v>
      </c>
      <c r="K19" s="14">
        <f t="shared" si="3"/>
        <v>10</v>
      </c>
      <c r="L19" s="14">
        <f t="shared" si="4"/>
        <v>4.8780487804878048</v>
      </c>
    </row>
    <row r="20" spans="1:12" ht="28.5" customHeight="1">
      <c r="A20" s="29">
        <v>6</v>
      </c>
      <c r="B20" s="34" t="s">
        <v>34</v>
      </c>
      <c r="C20" s="30" t="s">
        <v>23</v>
      </c>
      <c r="D20" s="40">
        <v>1</v>
      </c>
      <c r="E20" s="31">
        <f t="shared" si="0"/>
        <v>322</v>
      </c>
      <c r="F20" s="38">
        <v>310</v>
      </c>
      <c r="G20" s="38">
        <v>320</v>
      </c>
      <c r="H20" s="38">
        <v>336</v>
      </c>
      <c r="I20" s="28">
        <f t="shared" si="1"/>
        <v>322</v>
      </c>
      <c r="J20" s="14">
        <f t="shared" si="2"/>
        <v>344</v>
      </c>
      <c r="K20" s="14">
        <f t="shared" si="3"/>
        <v>13.114877048604001</v>
      </c>
      <c r="L20" s="14">
        <f t="shared" si="4"/>
        <v>4.0729431827962737</v>
      </c>
    </row>
    <row r="21" spans="1:12" ht="33" customHeight="1">
      <c r="A21" s="29">
        <v>7</v>
      </c>
      <c r="B21" s="34" t="s">
        <v>35</v>
      </c>
      <c r="C21" s="30" t="s">
        <v>23</v>
      </c>
      <c r="D21" s="40">
        <v>2</v>
      </c>
      <c r="E21" s="31">
        <f t="shared" si="0"/>
        <v>61</v>
      </c>
      <c r="F21" s="38">
        <v>58</v>
      </c>
      <c r="G21" s="38">
        <v>61</v>
      </c>
      <c r="H21" s="38">
        <v>64</v>
      </c>
      <c r="I21" s="28">
        <f t="shared" si="1"/>
        <v>122</v>
      </c>
      <c r="J21" s="14">
        <f t="shared" si="2"/>
        <v>18</v>
      </c>
      <c r="K21" s="43">
        <f t="shared" si="3"/>
        <v>3</v>
      </c>
      <c r="L21" s="14">
        <f t="shared" si="4"/>
        <v>4.918032786885246</v>
      </c>
    </row>
    <row r="22" spans="1:12" ht="28.5" customHeight="1">
      <c r="A22" s="29">
        <v>8</v>
      </c>
      <c r="B22" s="36" t="s">
        <v>36</v>
      </c>
      <c r="C22" s="30" t="s">
        <v>23</v>
      </c>
      <c r="D22" s="40">
        <v>1</v>
      </c>
      <c r="E22" s="31">
        <f t="shared" si="0"/>
        <v>255.66666666666666</v>
      </c>
      <c r="F22" s="38">
        <v>240</v>
      </c>
      <c r="G22" s="38">
        <v>257</v>
      </c>
      <c r="H22" s="38">
        <v>270</v>
      </c>
      <c r="I22" s="28">
        <f t="shared" si="1"/>
        <v>255.66666666666666</v>
      </c>
      <c r="J22" s="14">
        <f t="shared" si="2"/>
        <v>452.66666666666663</v>
      </c>
      <c r="K22" s="43">
        <f t="shared" si="3"/>
        <v>15.044378795195676</v>
      </c>
      <c r="L22" s="43">
        <f t="shared" si="4"/>
        <v>5.8843724101156489</v>
      </c>
    </row>
    <row r="23" spans="1:12" ht="28.5" customHeight="1">
      <c r="A23" s="29">
        <v>9</v>
      </c>
      <c r="B23" s="36" t="s">
        <v>37</v>
      </c>
      <c r="C23" s="30" t="s">
        <v>23</v>
      </c>
      <c r="D23" s="40">
        <v>4</v>
      </c>
      <c r="E23" s="31">
        <f t="shared" si="0"/>
        <v>12.333333333333334</v>
      </c>
      <c r="F23" s="38">
        <v>13</v>
      </c>
      <c r="G23" s="38">
        <v>12</v>
      </c>
      <c r="H23" s="38">
        <v>12</v>
      </c>
      <c r="I23" s="28">
        <f t="shared" si="1"/>
        <v>49.333333333333336</v>
      </c>
      <c r="J23" s="14">
        <f t="shared" si="2"/>
        <v>0.66666666666666663</v>
      </c>
      <c r="K23" s="14">
        <f t="shared" si="3"/>
        <v>0.57735026918962573</v>
      </c>
      <c r="L23" s="14">
        <f t="shared" si="4"/>
        <v>4.6812183988348028</v>
      </c>
    </row>
    <row r="24" spans="1:12" ht="23.25" customHeight="1">
      <c r="A24" s="29">
        <v>10</v>
      </c>
      <c r="B24" s="36" t="s">
        <v>38</v>
      </c>
      <c r="C24" s="30" t="s">
        <v>23</v>
      </c>
      <c r="D24" s="40">
        <v>1</v>
      </c>
      <c r="E24" s="31">
        <f t="shared" si="0"/>
        <v>76.666666666666671</v>
      </c>
      <c r="F24" s="38">
        <v>73</v>
      </c>
      <c r="G24" s="38">
        <v>77</v>
      </c>
      <c r="H24" s="38">
        <v>80</v>
      </c>
      <c r="I24" s="28">
        <f t="shared" si="1"/>
        <v>76.666666666666671</v>
      </c>
      <c r="J24" s="14">
        <f t="shared" si="2"/>
        <v>24.666666666666664</v>
      </c>
      <c r="K24" s="43">
        <f t="shared" si="3"/>
        <v>3.5118845842842461</v>
      </c>
      <c r="L24" s="14">
        <f t="shared" si="4"/>
        <v>4.5807190229794514</v>
      </c>
    </row>
    <row r="25" spans="1:12" ht="26.25" customHeight="1">
      <c r="A25" s="29">
        <v>11</v>
      </c>
      <c r="B25" s="36" t="s">
        <v>40</v>
      </c>
      <c r="C25" s="30" t="s">
        <v>23</v>
      </c>
      <c r="D25" s="40">
        <v>3</v>
      </c>
      <c r="E25" s="31">
        <f t="shared" si="0"/>
        <v>1630</v>
      </c>
      <c r="F25" s="38">
        <v>1665</v>
      </c>
      <c r="G25" s="38">
        <v>1575</v>
      </c>
      <c r="H25" s="38">
        <v>1650</v>
      </c>
      <c r="I25" s="28">
        <f t="shared" si="1"/>
        <v>4890</v>
      </c>
      <c r="J25" s="14">
        <f t="shared" si="2"/>
        <v>4650</v>
      </c>
      <c r="K25" s="14">
        <f t="shared" si="3"/>
        <v>48.218253804964775</v>
      </c>
      <c r="L25" s="14">
        <f t="shared" si="4"/>
        <v>2.9581750800591884</v>
      </c>
    </row>
    <row r="26" spans="1:12" ht="28.5" customHeight="1">
      <c r="A26" s="29">
        <v>12</v>
      </c>
      <c r="B26" s="36" t="s">
        <v>41</v>
      </c>
      <c r="C26" s="30" t="s">
        <v>39</v>
      </c>
      <c r="D26" s="40">
        <v>2</v>
      </c>
      <c r="E26" s="31">
        <f t="shared" si="0"/>
        <v>94.333333333333329</v>
      </c>
      <c r="F26" s="38">
        <v>89</v>
      </c>
      <c r="G26" s="38">
        <v>95</v>
      </c>
      <c r="H26" s="38">
        <v>99</v>
      </c>
      <c r="I26" s="28">
        <f t="shared" si="1"/>
        <v>188.66666666666666</v>
      </c>
      <c r="J26" s="14">
        <f t="shared" si="2"/>
        <v>50.666666666666664</v>
      </c>
      <c r="K26" s="14">
        <f t="shared" si="3"/>
        <v>5.0332229568471663</v>
      </c>
      <c r="L26" s="14">
        <f t="shared" si="4"/>
        <v>5.335572039060601</v>
      </c>
    </row>
    <row r="27" spans="1:12" ht="26.25" customHeight="1">
      <c r="A27" s="29">
        <v>13</v>
      </c>
      <c r="B27" s="36" t="s">
        <v>42</v>
      </c>
      <c r="C27" s="30" t="s">
        <v>23</v>
      </c>
      <c r="D27" s="40">
        <v>1</v>
      </c>
      <c r="E27" s="31">
        <f t="shared" ref="E27:E46" si="5">SUM(H27+G27+F27)/3</f>
        <v>294.66666666666669</v>
      </c>
      <c r="F27" s="38">
        <v>282</v>
      </c>
      <c r="G27" s="38">
        <v>294</v>
      </c>
      <c r="H27" s="38">
        <v>308</v>
      </c>
      <c r="I27" s="28">
        <f t="shared" ref="I27:I46" si="6">E27*D27</f>
        <v>294.66666666666669</v>
      </c>
      <c r="J27" s="14">
        <f t="shared" ref="J27:J46" si="7">(F27-E27)*(F27-E27)+(G27-E27)*(G27-E27)+(H27-E27)*(H27-E27)</f>
        <v>338.66666666666663</v>
      </c>
      <c r="K27" s="14">
        <f t="shared" ref="K27:K46" si="8">SQRT(J27/2)</f>
        <v>13.012814197295423</v>
      </c>
      <c r="L27" s="14">
        <f t="shared" si="4"/>
        <v>4.4161134153717496</v>
      </c>
    </row>
    <row r="28" spans="1:12" ht="30" customHeight="1">
      <c r="A28" s="29">
        <v>14</v>
      </c>
      <c r="B28" s="36" t="s">
        <v>43</v>
      </c>
      <c r="C28" s="30" t="s">
        <v>23</v>
      </c>
      <c r="D28" s="40">
        <v>1</v>
      </c>
      <c r="E28" s="31">
        <f t="shared" si="5"/>
        <v>1753.6666666666667</v>
      </c>
      <c r="F28" s="38">
        <v>1836</v>
      </c>
      <c r="G28" s="38">
        <v>1673</v>
      </c>
      <c r="H28" s="38">
        <v>1752</v>
      </c>
      <c r="I28" s="28">
        <f t="shared" si="6"/>
        <v>1753.6666666666667</v>
      </c>
      <c r="J28" s="14">
        <f t="shared" si="7"/>
        <v>13288.666666666666</v>
      </c>
      <c r="K28" s="14">
        <f t="shared" si="8"/>
        <v>81.512780184050484</v>
      </c>
      <c r="L28" s="14">
        <f t="shared" si="4"/>
        <v>4.6481342055151389</v>
      </c>
    </row>
    <row r="29" spans="1:12" ht="26.25" customHeight="1">
      <c r="A29" s="29">
        <v>15</v>
      </c>
      <c r="B29" s="36" t="s">
        <v>44</v>
      </c>
      <c r="C29" s="30" t="s">
        <v>23</v>
      </c>
      <c r="D29" s="40">
        <v>1</v>
      </c>
      <c r="E29" s="31">
        <f t="shared" si="5"/>
        <v>5176.666666666667</v>
      </c>
      <c r="F29" s="38">
        <v>4930</v>
      </c>
      <c r="G29" s="38">
        <v>5177</v>
      </c>
      <c r="H29" s="38">
        <v>5423</v>
      </c>
      <c r="I29" s="28">
        <f t="shared" si="6"/>
        <v>5176.666666666667</v>
      </c>
      <c r="J29" s="14">
        <f t="shared" si="7"/>
        <v>121524.66666666666</v>
      </c>
      <c r="K29" s="14">
        <f t="shared" si="8"/>
        <v>246.50016903307252</v>
      </c>
      <c r="L29" s="14">
        <f t="shared" si="4"/>
        <v>4.7617547140966998</v>
      </c>
    </row>
    <row r="30" spans="1:12" ht="30.75" customHeight="1">
      <c r="A30" s="29">
        <v>16</v>
      </c>
      <c r="B30" s="36" t="s">
        <v>45</v>
      </c>
      <c r="C30" s="30" t="s">
        <v>23</v>
      </c>
      <c r="D30" s="40">
        <v>1</v>
      </c>
      <c r="E30" s="31">
        <f t="shared" si="5"/>
        <v>2110.6666666666665</v>
      </c>
      <c r="F30" s="38">
        <v>2010</v>
      </c>
      <c r="G30" s="38">
        <v>2111</v>
      </c>
      <c r="H30" s="38">
        <v>2211</v>
      </c>
      <c r="I30" s="28">
        <f t="shared" si="6"/>
        <v>2110.6666666666665</v>
      </c>
      <c r="J30" s="14">
        <f t="shared" si="7"/>
        <v>20200.666666666664</v>
      </c>
      <c r="K30" s="43">
        <f t="shared" si="8"/>
        <v>100.50041459284301</v>
      </c>
      <c r="L30" s="14">
        <f t="shared" si="4"/>
        <v>4.7615483856369085</v>
      </c>
    </row>
    <row r="31" spans="1:12" ht="29.25" customHeight="1">
      <c r="A31" s="29">
        <v>17</v>
      </c>
      <c r="B31" s="36" t="s">
        <v>46</v>
      </c>
      <c r="C31" s="30" t="s">
        <v>39</v>
      </c>
      <c r="D31" s="40">
        <v>1</v>
      </c>
      <c r="E31" s="31">
        <f t="shared" si="5"/>
        <v>331</v>
      </c>
      <c r="F31" s="38">
        <v>315</v>
      </c>
      <c r="G31" s="38">
        <v>331</v>
      </c>
      <c r="H31" s="38">
        <v>347</v>
      </c>
      <c r="I31" s="28">
        <f t="shared" si="6"/>
        <v>331</v>
      </c>
      <c r="J31" s="14">
        <f t="shared" si="7"/>
        <v>512</v>
      </c>
      <c r="K31" s="43">
        <f t="shared" si="8"/>
        <v>16</v>
      </c>
      <c r="L31" s="14">
        <f t="shared" si="4"/>
        <v>4.833836858006042</v>
      </c>
    </row>
    <row r="32" spans="1:12" ht="27" customHeight="1">
      <c r="A32" s="29">
        <v>18</v>
      </c>
      <c r="B32" s="36" t="s">
        <v>47</v>
      </c>
      <c r="C32" s="30" t="s">
        <v>23</v>
      </c>
      <c r="D32" s="40">
        <v>1</v>
      </c>
      <c r="E32" s="31">
        <f t="shared" si="5"/>
        <v>31.666666666666668</v>
      </c>
      <c r="F32" s="38">
        <v>30</v>
      </c>
      <c r="G32" s="38">
        <v>32</v>
      </c>
      <c r="H32" s="38">
        <v>33</v>
      </c>
      <c r="I32" s="28">
        <f t="shared" si="6"/>
        <v>31.666666666666668</v>
      </c>
      <c r="J32" s="14">
        <f t="shared" si="7"/>
        <v>4.6666666666666661</v>
      </c>
      <c r="K32" s="43">
        <f t="shared" si="8"/>
        <v>1.5275252316519465</v>
      </c>
      <c r="L32" s="14">
        <f t="shared" si="4"/>
        <v>4.8237638894271999</v>
      </c>
    </row>
    <row r="33" spans="1:12" ht="30" customHeight="1">
      <c r="A33" s="29">
        <v>19</v>
      </c>
      <c r="B33" s="36" t="s">
        <v>48</v>
      </c>
      <c r="C33" s="30" t="s">
        <v>23</v>
      </c>
      <c r="D33" s="40">
        <v>1</v>
      </c>
      <c r="E33" s="31">
        <f t="shared" si="5"/>
        <v>112.33333333333333</v>
      </c>
      <c r="F33" s="38">
        <v>107</v>
      </c>
      <c r="G33" s="38">
        <v>112</v>
      </c>
      <c r="H33" s="38">
        <v>118</v>
      </c>
      <c r="I33" s="28">
        <f t="shared" si="6"/>
        <v>112.33333333333333</v>
      </c>
      <c r="J33" s="14">
        <f t="shared" si="7"/>
        <v>60.666666666666664</v>
      </c>
      <c r="K33" s="43">
        <f t="shared" si="8"/>
        <v>5.5075705472861021</v>
      </c>
      <c r="L33" s="14">
        <f t="shared" si="4"/>
        <v>4.9028817928362933</v>
      </c>
    </row>
    <row r="34" spans="1:12" ht="27.75" customHeight="1">
      <c r="A34" s="29">
        <v>20</v>
      </c>
      <c r="B34" s="36" t="s">
        <v>49</v>
      </c>
      <c r="C34" s="30" t="s">
        <v>23</v>
      </c>
      <c r="D34" s="40">
        <v>2</v>
      </c>
      <c r="E34" s="31">
        <f t="shared" si="5"/>
        <v>3424.3333333333335</v>
      </c>
      <c r="F34" s="38">
        <v>3500</v>
      </c>
      <c r="G34" s="38">
        <v>3308</v>
      </c>
      <c r="H34" s="38">
        <v>3465</v>
      </c>
      <c r="I34" s="28">
        <f t="shared" si="6"/>
        <v>6848.666666666667</v>
      </c>
      <c r="J34" s="14">
        <f t="shared" si="7"/>
        <v>20912.666666666668</v>
      </c>
      <c r="K34" s="43">
        <f t="shared" si="8"/>
        <v>102.25621415509833</v>
      </c>
      <c r="L34" s="14">
        <f t="shared" si="4"/>
        <v>2.986164143534459</v>
      </c>
    </row>
    <row r="35" spans="1:12" ht="30" customHeight="1">
      <c r="A35" s="29">
        <v>21</v>
      </c>
      <c r="B35" s="36" t="s">
        <v>50</v>
      </c>
      <c r="C35" s="30" t="s">
        <v>23</v>
      </c>
      <c r="D35" s="40">
        <v>2</v>
      </c>
      <c r="E35" s="31">
        <f t="shared" si="5"/>
        <v>58</v>
      </c>
      <c r="F35" s="38">
        <v>55</v>
      </c>
      <c r="G35" s="38">
        <v>58</v>
      </c>
      <c r="H35" s="38">
        <v>61</v>
      </c>
      <c r="I35" s="28">
        <f t="shared" si="6"/>
        <v>116</v>
      </c>
      <c r="J35" s="14">
        <f t="shared" si="7"/>
        <v>18</v>
      </c>
      <c r="K35" s="14">
        <f t="shared" si="8"/>
        <v>3</v>
      </c>
      <c r="L35" s="14">
        <f t="shared" si="4"/>
        <v>5.1724137931034484</v>
      </c>
    </row>
    <row r="36" spans="1:12" ht="30.75" customHeight="1">
      <c r="A36" s="29">
        <v>22</v>
      </c>
      <c r="B36" s="36" t="s">
        <v>51</v>
      </c>
      <c r="C36" s="30" t="s">
        <v>23</v>
      </c>
      <c r="D36" s="40">
        <v>2</v>
      </c>
      <c r="E36" s="31">
        <f t="shared" si="5"/>
        <v>2887.6666666666665</v>
      </c>
      <c r="F36" s="38">
        <v>2750</v>
      </c>
      <c r="G36" s="38">
        <v>2888</v>
      </c>
      <c r="H36" s="38">
        <v>3025</v>
      </c>
      <c r="I36" s="28">
        <f t="shared" si="6"/>
        <v>5775.333333333333</v>
      </c>
      <c r="J36" s="14">
        <f t="shared" si="7"/>
        <v>37812.666666666664</v>
      </c>
      <c r="K36" s="14">
        <f t="shared" si="8"/>
        <v>137.5003030299691</v>
      </c>
      <c r="L36" s="14">
        <f t="shared" si="4"/>
        <v>4.7616404142895918</v>
      </c>
    </row>
    <row r="37" spans="1:12" ht="25.5">
      <c r="A37" s="29">
        <v>23</v>
      </c>
      <c r="B37" s="36" t="s">
        <v>52</v>
      </c>
      <c r="C37" s="30" t="s">
        <v>23</v>
      </c>
      <c r="D37" s="40">
        <v>1</v>
      </c>
      <c r="E37" s="31">
        <f t="shared" si="5"/>
        <v>3654.3333333333335</v>
      </c>
      <c r="F37" s="38">
        <v>3309</v>
      </c>
      <c r="G37" s="38">
        <v>3738</v>
      </c>
      <c r="H37" s="38">
        <v>3916</v>
      </c>
      <c r="I37" s="28">
        <f t="shared" si="6"/>
        <v>3654.3333333333335</v>
      </c>
      <c r="J37" s="14">
        <f t="shared" si="7"/>
        <v>194724.66666666666</v>
      </c>
      <c r="K37" s="14">
        <f t="shared" si="8"/>
        <v>312.02937895867007</v>
      </c>
      <c r="L37" s="14">
        <f t="shared" si="4"/>
        <v>8.5386129424063686</v>
      </c>
    </row>
    <row r="38" spans="1:12" ht="25.5">
      <c r="A38" s="29">
        <v>24</v>
      </c>
      <c r="B38" s="36" t="s">
        <v>53</v>
      </c>
      <c r="C38" s="30" t="s">
        <v>23</v>
      </c>
      <c r="D38" s="40">
        <v>1</v>
      </c>
      <c r="E38" s="31">
        <f t="shared" si="5"/>
        <v>815</v>
      </c>
      <c r="F38" s="38">
        <v>776</v>
      </c>
      <c r="G38" s="38">
        <v>815</v>
      </c>
      <c r="H38" s="38">
        <v>854</v>
      </c>
      <c r="I38" s="28">
        <f t="shared" si="6"/>
        <v>815</v>
      </c>
      <c r="J38" s="14">
        <f t="shared" si="7"/>
        <v>3042</v>
      </c>
      <c r="K38" s="14">
        <f t="shared" si="8"/>
        <v>39</v>
      </c>
      <c r="L38" s="14">
        <f t="shared" si="4"/>
        <v>4.7852760736196318</v>
      </c>
    </row>
    <row r="39" spans="1:12" ht="27" customHeight="1">
      <c r="A39" s="29">
        <v>25</v>
      </c>
      <c r="B39" s="36" t="s">
        <v>54</v>
      </c>
      <c r="C39" s="30" t="s">
        <v>23</v>
      </c>
      <c r="D39" s="40">
        <v>4</v>
      </c>
      <c r="E39" s="31">
        <f t="shared" si="5"/>
        <v>40.666666666666664</v>
      </c>
      <c r="F39" s="38">
        <v>40</v>
      </c>
      <c r="G39" s="38">
        <v>40</v>
      </c>
      <c r="H39" s="38">
        <v>42</v>
      </c>
      <c r="I39" s="28">
        <f t="shared" si="6"/>
        <v>162.66666666666666</v>
      </c>
      <c r="J39" s="14">
        <f t="shared" si="7"/>
        <v>2.666666666666667</v>
      </c>
      <c r="K39" s="14">
        <f t="shared" si="8"/>
        <v>1.1547005383792517</v>
      </c>
      <c r="L39" s="14">
        <f t="shared" si="4"/>
        <v>2.8394275533916025</v>
      </c>
    </row>
    <row r="40" spans="1:12" ht="25.5">
      <c r="A40" s="29">
        <v>26</v>
      </c>
      <c r="B40" s="36" t="s">
        <v>55</v>
      </c>
      <c r="C40" s="30" t="s">
        <v>23</v>
      </c>
      <c r="D40" s="40">
        <v>1</v>
      </c>
      <c r="E40" s="31">
        <f t="shared" si="5"/>
        <v>726.66666666666663</v>
      </c>
      <c r="F40" s="38">
        <v>692</v>
      </c>
      <c r="G40" s="38">
        <v>727</v>
      </c>
      <c r="H40" s="38">
        <v>761</v>
      </c>
      <c r="I40" s="28">
        <f t="shared" si="6"/>
        <v>726.66666666666663</v>
      </c>
      <c r="J40" s="14">
        <f t="shared" si="7"/>
        <v>2380.6666666666665</v>
      </c>
      <c r="K40" s="14">
        <f t="shared" si="8"/>
        <v>34.501207708330057</v>
      </c>
      <c r="L40" s="14">
        <f t="shared" si="4"/>
        <v>4.7478726204123936</v>
      </c>
    </row>
    <row r="41" spans="1:12" ht="25.5">
      <c r="A41" s="29">
        <v>27</v>
      </c>
      <c r="B41" s="36" t="s">
        <v>56</v>
      </c>
      <c r="C41" s="30" t="s">
        <v>23</v>
      </c>
      <c r="D41" s="40">
        <v>2</v>
      </c>
      <c r="E41" s="31">
        <f t="shared" si="5"/>
        <v>924</v>
      </c>
      <c r="F41" s="38">
        <v>880</v>
      </c>
      <c r="G41" s="38">
        <v>924</v>
      </c>
      <c r="H41" s="38">
        <v>968</v>
      </c>
      <c r="I41" s="28">
        <f t="shared" si="6"/>
        <v>1848</v>
      </c>
      <c r="J41" s="14">
        <f t="shared" si="7"/>
        <v>3872</v>
      </c>
      <c r="K41" s="14">
        <f t="shared" si="8"/>
        <v>44</v>
      </c>
      <c r="L41" s="14">
        <f t="shared" si="4"/>
        <v>4.7619047619047619</v>
      </c>
    </row>
    <row r="42" spans="1:12" ht="25.5">
      <c r="A42" s="29">
        <v>28</v>
      </c>
      <c r="B42" s="36" t="s">
        <v>57</v>
      </c>
      <c r="C42" s="30" t="s">
        <v>23</v>
      </c>
      <c r="D42" s="40">
        <v>4</v>
      </c>
      <c r="E42" s="31">
        <f t="shared" si="5"/>
        <v>609</v>
      </c>
      <c r="F42" s="38">
        <v>580</v>
      </c>
      <c r="G42" s="38">
        <v>609</v>
      </c>
      <c r="H42" s="38">
        <v>638</v>
      </c>
      <c r="I42" s="28">
        <f t="shared" si="6"/>
        <v>2436</v>
      </c>
      <c r="J42" s="14">
        <f t="shared" si="7"/>
        <v>1682</v>
      </c>
      <c r="K42" s="14">
        <f t="shared" si="8"/>
        <v>29</v>
      </c>
      <c r="L42" s="14">
        <f t="shared" si="4"/>
        <v>4.7619047619047619</v>
      </c>
    </row>
    <row r="43" spans="1:12" ht="38.25">
      <c r="A43" s="29">
        <v>29</v>
      </c>
      <c r="B43" s="36" t="s">
        <v>58</v>
      </c>
      <c r="C43" s="30" t="s">
        <v>23</v>
      </c>
      <c r="D43" s="40">
        <v>2</v>
      </c>
      <c r="E43" s="31">
        <f t="shared" si="5"/>
        <v>4899.333333333333</v>
      </c>
      <c r="F43" s="38">
        <v>4550</v>
      </c>
      <c r="G43" s="38">
        <v>4956</v>
      </c>
      <c r="H43" s="38">
        <v>5192</v>
      </c>
      <c r="I43" s="28">
        <f t="shared" si="6"/>
        <v>9798.6666666666661</v>
      </c>
      <c r="J43" s="14">
        <f t="shared" si="7"/>
        <v>210898.66666666666</v>
      </c>
      <c r="K43" s="14">
        <f t="shared" si="8"/>
        <v>324.72963112924162</v>
      </c>
      <c r="L43" s="14">
        <f t="shared" si="4"/>
        <v>6.6280371029236962</v>
      </c>
    </row>
    <row r="44" spans="1:12" ht="25.5">
      <c r="A44" s="29">
        <v>30</v>
      </c>
      <c r="B44" s="36" t="s">
        <v>59</v>
      </c>
      <c r="C44" s="30" t="s">
        <v>23</v>
      </c>
      <c r="D44" s="40">
        <v>4</v>
      </c>
      <c r="E44" s="31">
        <f t="shared" si="5"/>
        <v>430.66666666666669</v>
      </c>
      <c r="F44" s="38">
        <v>410</v>
      </c>
      <c r="G44" s="38">
        <v>431</v>
      </c>
      <c r="H44" s="38">
        <v>451</v>
      </c>
      <c r="I44" s="28">
        <f t="shared" si="6"/>
        <v>1722.6666666666667</v>
      </c>
      <c r="J44" s="14">
        <f t="shared" si="7"/>
        <v>840.66666666666663</v>
      </c>
      <c r="K44" s="14">
        <f t="shared" si="8"/>
        <v>20.502032419575706</v>
      </c>
      <c r="L44" s="14">
        <f t="shared" si="4"/>
        <v>4.7605338435547306</v>
      </c>
    </row>
    <row r="45" spans="1:12" ht="15.75">
      <c r="A45" s="29">
        <v>31</v>
      </c>
      <c r="B45" s="36" t="s">
        <v>60</v>
      </c>
      <c r="C45" s="30" t="s">
        <v>23</v>
      </c>
      <c r="D45" s="40">
        <v>10</v>
      </c>
      <c r="E45" s="31">
        <f t="shared" si="5"/>
        <v>2</v>
      </c>
      <c r="F45" s="38">
        <v>2</v>
      </c>
      <c r="G45" s="38">
        <v>2</v>
      </c>
      <c r="H45" s="38">
        <v>2</v>
      </c>
      <c r="I45" s="28">
        <f t="shared" si="6"/>
        <v>20</v>
      </c>
      <c r="J45" s="14">
        <f t="shared" si="7"/>
        <v>0</v>
      </c>
      <c r="K45" s="14">
        <f t="shared" si="8"/>
        <v>0</v>
      </c>
      <c r="L45" s="14">
        <f t="shared" si="4"/>
        <v>0</v>
      </c>
    </row>
    <row r="46" spans="1:12" ht="15.75">
      <c r="A46" s="29">
        <v>32</v>
      </c>
      <c r="B46" s="36" t="s">
        <v>61</v>
      </c>
      <c r="C46" s="30" t="s">
        <v>23</v>
      </c>
      <c r="D46" s="40">
        <v>10</v>
      </c>
      <c r="E46" s="31">
        <f t="shared" si="5"/>
        <v>1.8333333333333333</v>
      </c>
      <c r="F46" s="38">
        <v>1.5</v>
      </c>
      <c r="G46" s="38">
        <v>2</v>
      </c>
      <c r="H46" s="38">
        <v>2</v>
      </c>
      <c r="I46" s="28">
        <f t="shared" si="6"/>
        <v>18.333333333333332</v>
      </c>
      <c r="J46" s="14">
        <f t="shared" si="7"/>
        <v>0.16666666666666669</v>
      </c>
      <c r="K46" s="14">
        <f t="shared" si="8"/>
        <v>0.28867513459481292</v>
      </c>
      <c r="L46" s="14">
        <f t="shared" si="4"/>
        <v>15.745916432444343</v>
      </c>
    </row>
    <row r="47" spans="1:12" ht="25.5">
      <c r="A47" s="11"/>
      <c r="B47" s="35"/>
      <c r="C47" s="15" t="s">
        <v>12</v>
      </c>
      <c r="D47" s="33"/>
      <c r="E47" s="13"/>
      <c r="F47" s="44">
        <v>50000</v>
      </c>
      <c r="G47" s="44">
        <v>51593</v>
      </c>
      <c r="H47" s="45">
        <v>54051</v>
      </c>
      <c r="I47" s="46">
        <v>51881.33</v>
      </c>
      <c r="J47" s="25"/>
      <c r="K47" s="9"/>
      <c r="L47" s="23"/>
    </row>
    <row r="48" spans="1:12" ht="15.75">
      <c r="A48" s="16" t="s">
        <v>19</v>
      </c>
      <c r="B48" s="17">
        <f>I47</f>
        <v>51881.33</v>
      </c>
      <c r="C48" s="18"/>
      <c r="D48" s="19"/>
      <c r="E48" s="26"/>
      <c r="F48" s="19"/>
      <c r="G48" s="19"/>
      <c r="H48" s="19"/>
      <c r="I48" s="20"/>
      <c r="J48" s="1"/>
      <c r="K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2" ht="30.75" customHeight="1">
      <c r="A50" s="65" t="s">
        <v>62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</row>
    <row r="51" spans="1:12">
      <c r="A51" s="21" t="s">
        <v>20</v>
      </c>
      <c r="B51" s="4"/>
      <c r="C51" s="4"/>
      <c r="D51" s="16"/>
      <c r="E51" s="4"/>
      <c r="F51" s="4"/>
      <c r="G51" s="4"/>
      <c r="H51" s="16"/>
      <c r="I51" s="16"/>
      <c r="J51" s="27"/>
      <c r="K51" s="16"/>
      <c r="L51" s="16"/>
    </row>
    <row r="52" spans="1:12">
      <c r="A52" s="16" t="s">
        <v>27</v>
      </c>
      <c r="B52" s="41"/>
      <c r="C52" s="4"/>
      <c r="D52" s="16"/>
      <c r="E52" s="4"/>
      <c r="G52" s="4"/>
      <c r="H52" s="16"/>
      <c r="I52" s="16"/>
      <c r="J52" s="16"/>
      <c r="K52" s="16"/>
      <c r="L52" s="16"/>
    </row>
    <row r="53" spans="1:12" ht="15">
      <c r="A53" s="16" t="s">
        <v>26</v>
      </c>
      <c r="B53" s="42"/>
      <c r="C53" s="22"/>
      <c r="D53" s="22"/>
      <c r="E53" s="22"/>
      <c r="F53" s="16" t="s">
        <v>25</v>
      </c>
      <c r="G53" s="22"/>
      <c r="H53" s="22"/>
      <c r="I53" s="22"/>
      <c r="J53" s="22"/>
      <c r="K53" s="22"/>
    </row>
  </sheetData>
  <mergeCells count="23">
    <mergeCell ref="A50:L50"/>
    <mergeCell ref="K11:K13"/>
    <mergeCell ref="L11:L13"/>
    <mergeCell ref="A12:A13"/>
    <mergeCell ref="B12:B13"/>
    <mergeCell ref="E12:E13"/>
    <mergeCell ref="F12:F13"/>
    <mergeCell ref="A1:H1"/>
    <mergeCell ref="A2:J2"/>
    <mergeCell ref="A3:H3"/>
    <mergeCell ref="A4:A5"/>
    <mergeCell ref="J11:J13"/>
    <mergeCell ref="A6:H6"/>
    <mergeCell ref="H12:H13"/>
    <mergeCell ref="B10:I10"/>
    <mergeCell ref="A11:H11"/>
    <mergeCell ref="I11:I13"/>
    <mergeCell ref="A7:H7"/>
    <mergeCell ref="A8:H8"/>
    <mergeCell ref="A9:H9"/>
    <mergeCell ref="G12:G13"/>
    <mergeCell ref="C12:C13"/>
    <mergeCell ref="D12:D13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Celeron</dc:creator>
  <cp:lastModifiedBy>User2</cp:lastModifiedBy>
  <cp:lastPrinted>2026-08-18T10:48:14Z</cp:lastPrinted>
  <dcterms:created xsi:type="dcterms:W3CDTF">2005-12-17T03:47:00Z</dcterms:created>
  <dcterms:modified xsi:type="dcterms:W3CDTF">2026-08-18T10:49:28Z</dcterms:modified>
</cp:coreProperties>
</file>