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TiiT\Desktop\Татьяна\2026\НМЦК\Назаренко\Березка Мебель лаборат\"/>
    </mc:Choice>
  </mc:AlternateContent>
  <xr:revisionPtr revIDLastSave="0" documentId="13_ncr:1_{F489E4E3-ADA3-4428-933A-0805D29321BB}" xr6:coauthVersionLast="47" xr6:coauthVersionMax="47" xr10:uidLastSave="{00000000-0000-0000-0000-000000000000}"/>
  <bookViews>
    <workbookView xWindow="-120" yWindow="-120" windowWidth="29040" windowHeight="15840" xr2:uid="{00000000-000D-0000-FFFF-FFFF00000000}"/>
  </bookViews>
  <sheets>
    <sheet name="2" sheetId="2" r:id="rId1"/>
  </sheets>
  <definedNames>
    <definedName name="_xlnm.Print_Area" localSheetId="0">'2'!$A$1:$T$11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7" i="2" l="1"/>
  <c r="T7" i="2"/>
  <c r="T5" i="2"/>
  <c r="P5" i="2"/>
  <c r="Q5" i="2" s="1"/>
  <c r="R5" i="2" s="1"/>
  <c r="M5" i="2"/>
  <c r="S5" i="2" s="1"/>
  <c r="P6" i="2"/>
  <c r="M6" i="2"/>
  <c r="T6" i="2" l="1"/>
  <c r="O6" i="2"/>
  <c r="N6" i="2"/>
  <c r="C2" i="2" l="1"/>
  <c r="S6" i="2"/>
  <c r="Q6" i="2"/>
  <c r="R6" i="2" s="1"/>
</calcChain>
</file>

<file path=xl/sharedStrings.xml><?xml version="1.0" encoding="utf-8"?>
<sst xmlns="http://schemas.openxmlformats.org/spreadsheetml/2006/main" count="40" uniqueCount="32">
  <si>
    <t>дата</t>
  </si>
  <si>
    <t>Начальник планово-экономического отдела:</t>
  </si>
  <si>
    <t>Д.С. Вяткин</t>
  </si>
  <si>
    <t>Источник №1</t>
  </si>
  <si>
    <t>Источник №2</t>
  </si>
  <si>
    <t>Источник №3</t>
  </si>
  <si>
    <t>Источник №4</t>
  </si>
  <si>
    <t>Источник №5</t>
  </si>
  <si>
    <t>Округление</t>
  </si>
  <si>
    <t>Кол-во знач.</t>
  </si>
  <si>
    <t>Сред. квадр. откл. σ=</t>
  </si>
  <si>
    <t>Совокупность значений</t>
  </si>
  <si>
    <t>№ п/п</t>
  </si>
  <si>
    <t>Наименование товара, работ, услуг</t>
  </si>
  <si>
    <t>Существенные условия исполнения контракта</t>
  </si>
  <si>
    <t>Объем</t>
  </si>
  <si>
    <t>Кол-во</t>
  </si>
  <si>
    <t>Цена за ед.изм.</t>
  </si>
  <si>
    <t>подпись, расшифровка подписи</t>
  </si>
  <si>
    <t>Средняя цена (руб.)</t>
  </si>
  <si>
    <t>Коэфф. вариации V=</t>
  </si>
  <si>
    <t>Н(М)ЦК по средней цене</t>
  </si>
  <si>
    <t>ЦКЕП по наименьшей цене</t>
  </si>
  <si>
    <t>Цена контракта, заключаемого с единственным поставщиком</t>
  </si>
  <si>
    <t>Источник №6</t>
  </si>
  <si>
    <t>В связи с тем, что коэффициенты вариации не превышают 33%, указанные значения считаются однородными и принимаются для расчета стоимости продукции. Цена договора не должна превышать начальную максимальную цену договора, рассчитанную методом сопоставимых рыночных цен. Цена договора определена на основании наименьшей из предложенных цен (коммерческих предложений), эта сумма минимальная. При расчете корректирующие коэффициенты и индексы не применялись.</t>
  </si>
  <si>
    <t>2025г.</t>
  </si>
  <si>
    <t>шт.</t>
  </si>
  <si>
    <t>Ед. изм.</t>
  </si>
  <si>
    <t>Обоснование начальной (максимальной) цены контракта, цены контракта, заключаемого с единственным поставщиком
(подрядчиком, исполнителем) (Н(М)ЦК, ЦДЕП)</t>
  </si>
  <si>
    <t>Высокий пристенный стол на рамном основании ЛАБ-М СПЦв 150.80.90 LA</t>
  </si>
  <si>
    <t>Лабораторный шкаф ЛАБ-PRO ШР 80.50.193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</si>
</sst>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р_."/>
  </numFmts>
  <fonts count="14" x14ac:knownFonts="1">
    <font>
      <sz val="10"/>
      <name val="Arial"/>
      <family val="2"/>
      <charset val="204"/>
    </font>
    <font>
      <sz val="10"/>
      <name val="Arial"/>
      <family val="2"/>
      <charset val="204"/>
    </font>
    <font>
      <sz val="10"/>
      <color indexed="8"/>
      <name val="Times New Roman"/>
      <family val="1"/>
      <charset val="204"/>
    </font>
    <font>
      <b/>
      <sz val="10"/>
      <color indexed="8"/>
      <name val="Times New Roman"/>
      <family val="1"/>
      <charset val="204"/>
    </font>
    <font>
      <sz val="11"/>
      <color indexed="8"/>
      <name val="Times New Roman"/>
      <family val="1"/>
      <charset val="204"/>
    </font>
    <font>
      <sz val="11"/>
      <color theme="1"/>
      <name val="Calibri"/>
      <family val="2"/>
      <scheme val="minor"/>
    </font>
    <font>
      <u/>
      <sz val="11"/>
      <color theme="10"/>
      <name val="Calibri"/>
      <family val="2"/>
      <scheme val="minor"/>
    </font>
    <font>
      <b/>
      <sz val="11"/>
      <color indexed="8"/>
      <name val="Times New Roman"/>
      <family val="1"/>
      <charset val="204"/>
    </font>
    <font>
      <sz val="12"/>
      <color indexed="8"/>
      <name val="Times New Roman"/>
      <family val="1"/>
      <charset val="204"/>
    </font>
    <font>
      <b/>
      <sz val="12"/>
      <color indexed="8"/>
      <name val="Times New Roman"/>
      <family val="1"/>
      <charset val="204"/>
    </font>
    <font>
      <sz val="12"/>
      <name val="Times New Roman"/>
      <family val="1"/>
      <charset val="204"/>
    </font>
    <font>
      <sz val="12"/>
      <color rgb="FF000000"/>
      <name val="Times New Roman"/>
      <family val="1"/>
      <charset val="204"/>
    </font>
    <font>
      <i/>
      <sz val="10"/>
      <color indexed="8"/>
      <name val="Times New Roman"/>
      <family val="1"/>
      <charset val="204"/>
    </font>
    <font>
      <u/>
      <sz val="10"/>
      <color theme="10"/>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5" fillId="0" borderId="0"/>
    <xf numFmtId="0" fontId="6" fillId="0" borderId="0" applyNumberFormat="0" applyFill="0" applyBorder="0" applyAlignment="0" applyProtection="0"/>
  </cellStyleXfs>
  <cellXfs count="54">
    <xf numFmtId="0" fontId="0" fillId="0" borderId="0" xfId="0"/>
    <xf numFmtId="0" fontId="2" fillId="2" borderId="0" xfId="1" applyFont="1" applyFill="1"/>
    <xf numFmtId="0" fontId="4" fillId="2" borderId="0" xfId="1" applyFont="1" applyFill="1"/>
    <xf numFmtId="0" fontId="7" fillId="2" borderId="0" xfId="1" applyFont="1" applyFill="1" applyBorder="1" applyAlignment="1">
      <alignment vertical="center" wrapText="1"/>
    </xf>
    <xf numFmtId="0" fontId="2" fillId="2" borderId="0" xfId="1" applyFont="1" applyFill="1" applyAlignment="1">
      <alignment vertical="center"/>
    </xf>
    <xf numFmtId="4" fontId="3" fillId="2" borderId="0" xfId="1" applyNumberFormat="1" applyFont="1" applyFill="1" applyBorder="1" applyAlignment="1">
      <alignment vertical="center"/>
    </xf>
    <xf numFmtId="0" fontId="4" fillId="2" borderId="0" xfId="1" applyFont="1" applyFill="1" applyAlignment="1" applyProtection="1">
      <alignment horizontal="left" vertical="center"/>
      <protection locked="0"/>
    </xf>
    <xf numFmtId="0" fontId="4" fillId="2" borderId="0" xfId="1" applyFont="1" applyFill="1" applyAlignment="1">
      <alignment horizontal="left" vertical="center"/>
    </xf>
    <xf numFmtId="0" fontId="8" fillId="2" borderId="0" xfId="1" applyFont="1" applyFill="1"/>
    <xf numFmtId="0" fontId="10" fillId="2" borderId="2" xfId="1" applyFont="1" applyFill="1" applyBorder="1" applyAlignment="1">
      <alignment horizontal="center" vertical="center" wrapText="1"/>
    </xf>
    <xf numFmtId="164" fontId="10" fillId="2" borderId="2" xfId="1" applyNumberFormat="1" applyFont="1" applyFill="1" applyBorder="1" applyAlignment="1">
      <alignment horizontal="center" vertical="center" wrapText="1"/>
    </xf>
    <xf numFmtId="0" fontId="8" fillId="2" borderId="2" xfId="1" applyFont="1" applyFill="1" applyBorder="1" applyAlignment="1">
      <alignment horizontal="left" vertical="center" wrapText="1"/>
    </xf>
    <xf numFmtId="0" fontId="11" fillId="0" borderId="2" xfId="2" applyFont="1" applyBorder="1" applyAlignment="1">
      <alignment vertical="center" wrapText="1"/>
    </xf>
    <xf numFmtId="0" fontId="8" fillId="2" borderId="2" xfId="1" applyFont="1" applyFill="1" applyBorder="1" applyAlignment="1">
      <alignment horizontal="center" vertical="center" wrapText="1"/>
    </xf>
    <xf numFmtId="1" fontId="11" fillId="0" borderId="2" xfId="2" applyNumberFormat="1" applyFont="1" applyBorder="1" applyAlignment="1">
      <alignment horizontal="center" vertical="center"/>
    </xf>
    <xf numFmtId="4" fontId="11" fillId="0" borderId="2" xfId="2" applyNumberFormat="1" applyFont="1" applyBorder="1" applyAlignment="1">
      <alignment horizontal="center" vertical="center" wrapText="1"/>
    </xf>
    <xf numFmtId="4" fontId="11" fillId="0" borderId="2" xfId="2" applyNumberFormat="1" applyFont="1" applyBorder="1" applyAlignment="1">
      <alignment horizontal="center" vertical="center"/>
    </xf>
    <xf numFmtId="164" fontId="8" fillId="2" borderId="2" xfId="1" applyNumberFormat="1" applyFont="1" applyFill="1" applyBorder="1" applyAlignment="1">
      <alignment horizontal="center" vertical="center" wrapText="1"/>
    </xf>
    <xf numFmtId="2" fontId="9" fillId="2" borderId="2" xfId="1" applyNumberFormat="1" applyFont="1" applyFill="1" applyBorder="1" applyAlignment="1">
      <alignment horizontal="center" vertical="center" wrapText="1"/>
    </xf>
    <xf numFmtId="4" fontId="8" fillId="2" borderId="2" xfId="1" applyNumberFormat="1" applyFont="1" applyFill="1" applyBorder="1" applyAlignment="1">
      <alignment horizontal="center" vertical="center"/>
    </xf>
    <xf numFmtId="0" fontId="8" fillId="2" borderId="0" xfId="1" applyFont="1" applyFill="1" applyAlignment="1">
      <alignment horizontal="left" vertical="center"/>
    </xf>
    <xf numFmtId="14" fontId="8" fillId="2" borderId="1" xfId="1" applyNumberFormat="1" applyFont="1" applyFill="1" applyBorder="1" applyAlignment="1">
      <alignment horizontal="left" vertical="center"/>
    </xf>
    <xf numFmtId="0" fontId="8" fillId="2" borderId="0" xfId="1" applyFont="1" applyFill="1" applyBorder="1" applyAlignment="1" applyProtection="1">
      <alignment horizontal="left" vertical="center"/>
      <protection locked="0"/>
    </xf>
    <xf numFmtId="0" fontId="12" fillId="2" borderId="0" xfId="1" applyFont="1" applyFill="1" applyBorder="1" applyAlignment="1" applyProtection="1">
      <alignment horizontal="center" wrapText="1"/>
      <protection locked="0"/>
    </xf>
    <xf numFmtId="0" fontId="2" fillId="2" borderId="0" xfId="1" applyFont="1" applyFill="1" applyBorder="1" applyAlignment="1" applyProtection="1">
      <alignment horizontal="left" vertical="top" wrapText="1"/>
      <protection locked="0"/>
    </xf>
    <xf numFmtId="0" fontId="2" fillId="2" borderId="0" xfId="1" applyFont="1" applyFill="1" applyAlignment="1">
      <alignment horizontal="left" vertical="top"/>
    </xf>
    <xf numFmtId="0" fontId="2" fillId="2" borderId="0" xfId="1" applyFont="1" applyFill="1" applyBorder="1" applyAlignment="1" applyProtection="1">
      <alignment horizontal="left" vertical="top"/>
      <protection locked="0"/>
    </xf>
    <xf numFmtId="0" fontId="12" fillId="2" borderId="0" xfId="1" applyFont="1" applyFill="1" applyBorder="1" applyAlignment="1" applyProtection="1">
      <alignment horizontal="center" vertical="top" wrapText="1"/>
      <protection locked="0"/>
    </xf>
    <xf numFmtId="0" fontId="13" fillId="0" borderId="0" xfId="3" applyFont="1" applyAlignment="1">
      <alignment horizontal="left" vertical="top"/>
    </xf>
    <xf numFmtId="0" fontId="2" fillId="2" borderId="0" xfId="1" applyFont="1" applyFill="1" applyAlignment="1" applyProtection="1">
      <alignment horizontal="left" vertical="top"/>
      <protection locked="0"/>
    </xf>
    <xf numFmtId="0" fontId="2" fillId="0" borderId="0" xfId="1" applyFont="1" applyBorder="1" applyAlignment="1"/>
    <xf numFmtId="0" fontId="2" fillId="2" borderId="0" xfId="1" applyFont="1" applyFill="1" applyBorder="1" applyAlignment="1" applyProtection="1">
      <alignment vertical="center"/>
      <protection locked="0"/>
    </xf>
    <xf numFmtId="0" fontId="2" fillId="2" borderId="0" xfId="1" applyFont="1" applyFill="1" applyAlignment="1" applyProtection="1">
      <alignment vertical="center"/>
      <protection locked="0"/>
    </xf>
    <xf numFmtId="0" fontId="8" fillId="2" borderId="0" xfId="1" applyFont="1" applyFill="1" applyBorder="1" applyAlignment="1">
      <alignment horizontal="left" vertical="center" wrapText="1"/>
    </xf>
    <xf numFmtId="4" fontId="8" fillId="2" borderId="0" xfId="1" applyNumberFormat="1" applyFont="1" applyFill="1" applyBorder="1" applyAlignment="1">
      <alignment horizontal="center" vertical="center"/>
    </xf>
    <xf numFmtId="4" fontId="9" fillId="2" borderId="0" xfId="1" applyNumberFormat="1" applyFont="1" applyFill="1" applyBorder="1" applyAlignment="1">
      <alignment horizontal="center" vertical="center"/>
    </xf>
    <xf numFmtId="0" fontId="2" fillId="2" borderId="0" xfId="1" applyFont="1" applyFill="1" applyBorder="1" applyAlignment="1">
      <alignment vertical="center"/>
    </xf>
    <xf numFmtId="4" fontId="9" fillId="2" borderId="2" xfId="1" applyNumberFormat="1" applyFont="1" applyFill="1" applyBorder="1" applyAlignment="1">
      <alignment horizontal="center" vertical="center"/>
    </xf>
    <xf numFmtId="0" fontId="10" fillId="2" borderId="2" xfId="1" applyFont="1" applyFill="1" applyBorder="1" applyAlignment="1">
      <alignment horizontal="center" vertical="center" wrapText="1"/>
    </xf>
    <xf numFmtId="164" fontId="10" fillId="2" borderId="2" xfId="1" applyNumberFormat="1" applyFont="1" applyFill="1" applyBorder="1" applyAlignment="1">
      <alignment horizontal="center" vertical="center" wrapText="1"/>
    </xf>
    <xf numFmtId="0" fontId="8" fillId="2" borderId="2" xfId="1" applyFont="1" applyFill="1" applyBorder="1" applyAlignment="1">
      <alignment horizontal="center" vertical="center" wrapText="1"/>
    </xf>
    <xf numFmtId="0" fontId="12" fillId="2" borderId="0" xfId="1" applyFont="1" applyFill="1" applyBorder="1" applyAlignment="1" applyProtection="1">
      <alignment horizontal="center" vertical="top" wrapText="1"/>
      <protection locked="0"/>
    </xf>
    <xf numFmtId="0" fontId="8" fillId="2" borderId="1" xfId="1" applyFont="1" applyFill="1" applyBorder="1" applyAlignment="1" applyProtection="1">
      <alignment horizontal="right" vertical="center" wrapText="1"/>
      <protection locked="0"/>
    </xf>
    <xf numFmtId="0" fontId="9" fillId="2" borderId="0" xfId="1" applyFont="1" applyFill="1" applyBorder="1" applyAlignment="1">
      <alignment horizontal="center" vertical="center" wrapText="1"/>
    </xf>
    <xf numFmtId="0" fontId="10" fillId="2" borderId="2" xfId="1" applyFont="1" applyFill="1" applyBorder="1" applyAlignment="1">
      <alignment horizontal="center" vertical="center" wrapText="1"/>
    </xf>
    <xf numFmtId="164" fontId="9" fillId="2" borderId="2" xfId="1" applyNumberFormat="1" applyFont="1" applyFill="1" applyBorder="1" applyAlignment="1">
      <alignment horizontal="center" vertical="center" wrapText="1"/>
    </xf>
    <xf numFmtId="164" fontId="10" fillId="2" borderId="2" xfId="1" applyNumberFormat="1" applyFont="1" applyFill="1" applyBorder="1" applyAlignment="1">
      <alignment horizontal="center" vertical="center" wrapText="1"/>
    </xf>
    <xf numFmtId="0" fontId="8" fillId="2" borderId="0" xfId="1" applyFont="1" applyFill="1" applyBorder="1" applyAlignment="1">
      <alignment horizontal="left" vertical="center"/>
    </xf>
    <xf numFmtId="0" fontId="12" fillId="2" borderId="0" xfId="1" applyFont="1" applyFill="1" applyBorder="1" applyAlignment="1" applyProtection="1">
      <alignment horizontal="center" wrapText="1"/>
      <protection locked="0"/>
    </xf>
    <xf numFmtId="0" fontId="9" fillId="2" borderId="2" xfId="1" applyFont="1" applyFill="1" applyBorder="1" applyAlignment="1">
      <alignment horizontal="center" vertical="center" wrapText="1"/>
    </xf>
    <xf numFmtId="0" fontId="8" fillId="2" borderId="2" xfId="1" applyFont="1" applyFill="1" applyBorder="1" applyAlignment="1">
      <alignment horizontal="center" vertical="center" wrapText="1"/>
    </xf>
    <xf numFmtId="164" fontId="10" fillId="2" borderId="3" xfId="1" applyNumberFormat="1" applyFont="1" applyFill="1" applyBorder="1" applyAlignment="1">
      <alignment horizontal="center" vertical="center" wrapText="1"/>
    </xf>
    <xf numFmtId="164" fontId="10" fillId="2" borderId="4" xfId="1" applyNumberFormat="1" applyFont="1" applyFill="1" applyBorder="1" applyAlignment="1">
      <alignment horizontal="center" vertical="center" wrapText="1"/>
    </xf>
    <xf numFmtId="0" fontId="8" fillId="2" borderId="2" xfId="1" applyFont="1" applyFill="1" applyBorder="1" applyAlignment="1">
      <alignment horizontal="left" vertical="center" wrapText="1"/>
    </xf>
  </cellXfs>
  <cellStyles count="4">
    <cellStyle name="Гиперссылка" xfId="3" builtinId="8"/>
    <cellStyle name="Обычный" xfId="0" builtinId="0"/>
    <cellStyle name="Обычный 2" xfId="1" xr:uid="{00000000-0005-0000-0000-000002000000}"/>
    <cellStyle name="Обычный 3" xfId="2" xr:uid="{00000000-0005-0000-0000-000003000000}"/>
  </cellStyles>
  <dxfs count="6">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14</xdr:col>
      <xdr:colOff>19050</xdr:colOff>
      <xdr:row>1</xdr:row>
      <xdr:rowOff>0</xdr:rowOff>
    </xdr:from>
    <xdr:to>
      <xdr:col>15</xdr:col>
      <xdr:colOff>0</xdr:colOff>
      <xdr:row>1</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25"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1</xdr:row>
      <xdr:rowOff>0</xdr:rowOff>
    </xdr:from>
    <xdr:to>
      <xdr:col>13</xdr:col>
      <xdr:colOff>1019175</xdr:colOff>
      <xdr:row>1</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5513"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1</xdr:row>
      <xdr:rowOff>0</xdr:rowOff>
    </xdr:from>
    <xdr:to>
      <xdr:col>20</xdr:col>
      <xdr:colOff>952500</xdr:colOff>
      <xdr:row>1</xdr:row>
      <xdr:rowOff>0</xdr:rowOff>
    </xdr:to>
    <xdr:pic>
      <xdr:nvPicPr>
        <xdr:cNvPr id="4" name="Picture 5">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3525"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1</xdr:row>
      <xdr:rowOff>0</xdr:rowOff>
    </xdr:from>
    <xdr:to>
      <xdr:col>20</xdr:col>
      <xdr:colOff>419100</xdr:colOff>
      <xdr:row>1</xdr:row>
      <xdr:rowOff>0</xdr:rowOff>
    </xdr:to>
    <xdr:pic>
      <xdr:nvPicPr>
        <xdr:cNvPr id="5" name="Picture 6">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21175" y="173355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xdr:colOff>
      <xdr:row>1</xdr:row>
      <xdr:rowOff>0</xdr:rowOff>
    </xdr:from>
    <xdr:to>
      <xdr:col>15</xdr:col>
      <xdr:colOff>0</xdr:colOff>
      <xdr:row>1</xdr:row>
      <xdr:rowOff>0</xdr:rowOff>
    </xdr:to>
    <xdr:pic>
      <xdr:nvPicPr>
        <xdr:cNvPr id="6" name="Picture 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25"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1</xdr:row>
      <xdr:rowOff>0</xdr:rowOff>
    </xdr:from>
    <xdr:to>
      <xdr:col>13</xdr:col>
      <xdr:colOff>1019175</xdr:colOff>
      <xdr:row>1</xdr:row>
      <xdr:rowOff>0</xdr:rowOff>
    </xdr:to>
    <xdr:pic>
      <xdr:nvPicPr>
        <xdr:cNvPr id="7" name="Picture 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5513"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1</xdr:row>
      <xdr:rowOff>0</xdr:rowOff>
    </xdr:from>
    <xdr:to>
      <xdr:col>20</xdr:col>
      <xdr:colOff>952500</xdr:colOff>
      <xdr:row>1</xdr:row>
      <xdr:rowOff>0</xdr:rowOff>
    </xdr:to>
    <xdr:pic>
      <xdr:nvPicPr>
        <xdr:cNvPr id="8" name="Picture 5">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3525"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1</xdr:row>
      <xdr:rowOff>0</xdr:rowOff>
    </xdr:from>
    <xdr:to>
      <xdr:col>20</xdr:col>
      <xdr:colOff>419100</xdr:colOff>
      <xdr:row>1</xdr:row>
      <xdr:rowOff>0</xdr:rowOff>
    </xdr:to>
    <xdr:pic>
      <xdr:nvPicPr>
        <xdr:cNvPr id="9" name="Picture 6">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21175" y="173355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19</xdr:col>
      <xdr:colOff>19050</xdr:colOff>
      <xdr:row>1</xdr:row>
      <xdr:rowOff>0</xdr:rowOff>
    </xdr:from>
    <xdr:to>
      <xdr:col>20</xdr:col>
      <xdr:colOff>0</xdr:colOff>
      <xdr:row>1</xdr:row>
      <xdr:rowOff>0</xdr:rowOff>
    </xdr:to>
    <xdr:pic>
      <xdr:nvPicPr>
        <xdr:cNvPr id="10" name="Picture 1">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54338" y="1733550"/>
          <a:ext cx="1100137"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19050</xdr:colOff>
      <xdr:row>1</xdr:row>
      <xdr:rowOff>0</xdr:rowOff>
    </xdr:from>
    <xdr:to>
      <xdr:col>18</xdr:col>
      <xdr:colOff>952500</xdr:colOff>
      <xdr:row>1</xdr:row>
      <xdr:rowOff>0</xdr:rowOff>
    </xdr:to>
    <xdr:pic>
      <xdr:nvPicPr>
        <xdr:cNvPr id="11" name="Picture 2">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35150"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1"/>
  <sheetViews>
    <sheetView tabSelected="1" view="pageBreakPreview" zoomScale="140" zoomScaleNormal="50" zoomScaleSheetLayoutView="140" workbookViewId="0">
      <selection activeCell="S8" sqref="S8"/>
    </sheetView>
  </sheetViews>
  <sheetFormatPr defaultColWidth="9.140625" defaultRowHeight="15.75" x14ac:dyDescent="0.25"/>
  <cols>
    <col min="1" max="1" width="4" style="8" customWidth="1"/>
    <col min="2" max="2" width="26.85546875" style="8" customWidth="1"/>
    <col min="3" max="3" width="10.85546875" style="8" hidden="1" customWidth="1"/>
    <col min="4" max="5" width="6.5703125" style="8" customWidth="1"/>
    <col min="6" max="6" width="12.42578125" style="8" customWidth="1"/>
    <col min="7" max="8" width="12.5703125" style="8" customWidth="1"/>
    <col min="9" max="12" width="12.5703125" style="8" hidden="1" customWidth="1"/>
    <col min="13" max="13" width="12.5703125" style="8" customWidth="1"/>
    <col min="14" max="14" width="12.5703125" style="8" hidden="1" customWidth="1"/>
    <col min="15" max="15" width="10.5703125" style="8" hidden="1" customWidth="1"/>
    <col min="16" max="16" width="10.5703125" style="8" customWidth="1"/>
    <col min="17" max="17" width="11" style="8" customWidth="1"/>
    <col min="18" max="18" width="11.140625" style="8" customWidth="1"/>
    <col min="19" max="20" width="13.5703125" style="8" customWidth="1"/>
    <col min="21" max="21" width="14.28515625" style="2" customWidth="1"/>
    <col min="22" max="22" width="22.7109375" style="2" customWidth="1"/>
    <col min="23" max="23" width="3" style="2" customWidth="1"/>
    <col min="24" max="24" width="0" style="2" hidden="1" customWidth="1"/>
    <col min="25" max="25" width="9.5703125" style="2" hidden="1" customWidth="1"/>
    <col min="26" max="16384" width="9.140625" style="2"/>
  </cols>
  <sheetData>
    <row r="1" spans="1:25" ht="42.75" customHeight="1" x14ac:dyDescent="0.25">
      <c r="A1" s="43" t="s">
        <v>29</v>
      </c>
      <c r="B1" s="43"/>
      <c r="C1" s="43"/>
      <c r="D1" s="43"/>
      <c r="E1" s="43"/>
      <c r="F1" s="43"/>
      <c r="G1" s="43"/>
      <c r="H1" s="43"/>
      <c r="I1" s="43"/>
      <c r="J1" s="43"/>
      <c r="K1" s="43"/>
      <c r="L1" s="43"/>
      <c r="M1" s="43"/>
      <c r="N1" s="43"/>
      <c r="O1" s="43"/>
      <c r="P1" s="43"/>
      <c r="Q1" s="43"/>
      <c r="R1" s="43"/>
      <c r="S1" s="43"/>
      <c r="T1" s="43"/>
      <c r="U1" s="3"/>
      <c r="V1" s="3"/>
      <c r="W1" s="3"/>
      <c r="X1" s="3"/>
      <c r="Y1" s="3"/>
    </row>
    <row r="2" spans="1:25" s="4" customFormat="1" ht="38.25" customHeight="1" x14ac:dyDescent="0.2">
      <c r="A2" s="44" t="s">
        <v>23</v>
      </c>
      <c r="B2" s="44"/>
      <c r="C2" s="45">
        <f>VALUE(T7)</f>
        <v>120300</v>
      </c>
      <c r="D2" s="45"/>
      <c r="E2" s="45"/>
      <c r="F2" s="46" t="s">
        <v>3</v>
      </c>
      <c r="G2" s="46" t="s">
        <v>4</v>
      </c>
      <c r="H2" s="46" t="s">
        <v>5</v>
      </c>
      <c r="I2" s="46" t="s">
        <v>6</v>
      </c>
      <c r="J2" s="46" t="s">
        <v>7</v>
      </c>
      <c r="K2" s="46" t="s">
        <v>6</v>
      </c>
      <c r="L2" s="51" t="s">
        <v>24</v>
      </c>
      <c r="M2" s="46" t="s">
        <v>19</v>
      </c>
      <c r="N2" s="46" t="s">
        <v>8</v>
      </c>
      <c r="O2" s="44" t="s">
        <v>9</v>
      </c>
      <c r="P2" s="44" t="s">
        <v>10</v>
      </c>
      <c r="Q2" s="44" t="s">
        <v>20</v>
      </c>
      <c r="R2" s="44" t="s">
        <v>11</v>
      </c>
      <c r="S2" s="46" t="s">
        <v>21</v>
      </c>
      <c r="T2" s="49" t="s">
        <v>22</v>
      </c>
    </row>
    <row r="3" spans="1:25" s="4" customFormat="1" x14ac:dyDescent="0.2">
      <c r="A3" s="44" t="s">
        <v>12</v>
      </c>
      <c r="B3" s="44" t="s">
        <v>13</v>
      </c>
      <c r="C3" s="50" t="s">
        <v>14</v>
      </c>
      <c r="D3" s="44" t="s">
        <v>15</v>
      </c>
      <c r="E3" s="44"/>
      <c r="F3" s="46"/>
      <c r="G3" s="46"/>
      <c r="H3" s="46"/>
      <c r="I3" s="46"/>
      <c r="J3" s="46"/>
      <c r="K3" s="46"/>
      <c r="L3" s="52"/>
      <c r="M3" s="46"/>
      <c r="N3" s="46"/>
      <c r="O3" s="44"/>
      <c r="P3" s="44"/>
      <c r="Q3" s="44"/>
      <c r="R3" s="44"/>
      <c r="S3" s="46"/>
      <c r="T3" s="49"/>
    </row>
    <row r="4" spans="1:25" s="4" customFormat="1" ht="44.25" customHeight="1" x14ac:dyDescent="0.2">
      <c r="A4" s="44"/>
      <c r="B4" s="44"/>
      <c r="C4" s="50"/>
      <c r="D4" s="9" t="s">
        <v>28</v>
      </c>
      <c r="E4" s="9" t="s">
        <v>16</v>
      </c>
      <c r="F4" s="10" t="s">
        <v>17</v>
      </c>
      <c r="G4" s="10" t="s">
        <v>17</v>
      </c>
      <c r="H4" s="10" t="s">
        <v>17</v>
      </c>
      <c r="I4" s="10" t="s">
        <v>17</v>
      </c>
      <c r="J4" s="10" t="s">
        <v>17</v>
      </c>
      <c r="K4" s="10" t="s">
        <v>17</v>
      </c>
      <c r="L4" s="10" t="s">
        <v>17</v>
      </c>
      <c r="M4" s="46"/>
      <c r="N4" s="46"/>
      <c r="O4" s="44"/>
      <c r="P4" s="44"/>
      <c r="Q4" s="44"/>
      <c r="R4" s="44"/>
      <c r="S4" s="46"/>
      <c r="T4" s="49"/>
    </row>
    <row r="5" spans="1:25" s="4" customFormat="1" ht="44.25" customHeight="1" x14ac:dyDescent="0.2">
      <c r="A5" s="38">
        <v>1</v>
      </c>
      <c r="B5" s="38" t="s">
        <v>30</v>
      </c>
      <c r="C5" s="40"/>
      <c r="D5" s="38" t="s">
        <v>27</v>
      </c>
      <c r="E5" s="38">
        <v>1</v>
      </c>
      <c r="F5" s="39">
        <v>58698.36</v>
      </c>
      <c r="G5" s="39">
        <v>57500</v>
      </c>
      <c r="H5" s="39">
        <v>65529.36</v>
      </c>
      <c r="I5" s="39"/>
      <c r="J5" s="39"/>
      <c r="K5" s="39"/>
      <c r="L5" s="39"/>
      <c r="M5" s="17">
        <f>AVERAGE(F5,G5,H5)</f>
        <v>60575.906666666669</v>
      </c>
      <c r="N5" s="39"/>
      <c r="O5" s="38"/>
      <c r="P5" s="40">
        <f>STDEV(F5,G5,H5)</f>
        <v>4331.4595249792346</v>
      </c>
      <c r="Q5" s="40">
        <f t="shared" ref="Q5:Q6" si="0">P5/M5*100</f>
        <v>7.1504658589992234</v>
      </c>
      <c r="R5" s="40" t="str">
        <f t="shared" ref="R5:R6" si="1">IF(Q5&lt;33,"ОДНОРОДНЫЕ","НЕОДНОРОДНЫЕ")</f>
        <v>ОДНОРОДНЫЕ</v>
      </c>
      <c r="S5" s="17">
        <f>M5*E5</f>
        <v>60575.906666666669</v>
      </c>
      <c r="T5" s="18">
        <f>SMALL(F5:K5,1)*E5</f>
        <v>57500</v>
      </c>
    </row>
    <row r="6" spans="1:25" s="4" customFormat="1" ht="47.25" customHeight="1" x14ac:dyDescent="0.2">
      <c r="A6" s="11">
        <v>2</v>
      </c>
      <c r="B6" s="12" t="s">
        <v>31</v>
      </c>
      <c r="C6" s="11" t="s">
        <v>26</v>
      </c>
      <c r="D6" s="13" t="s">
        <v>27</v>
      </c>
      <c r="E6" s="14">
        <v>1</v>
      </c>
      <c r="F6" s="15">
        <v>68413.56</v>
      </c>
      <c r="G6" s="15">
        <v>62800</v>
      </c>
      <c r="H6" s="16">
        <v>67404.44</v>
      </c>
      <c r="I6" s="16"/>
      <c r="J6" s="16"/>
      <c r="K6" s="17"/>
      <c r="L6" s="17"/>
      <c r="M6" s="17">
        <f>AVERAGE(F6,G6,H6)</f>
        <v>66206</v>
      </c>
      <c r="N6" s="17">
        <f t="shared" ref="N6" si="2">ROUND(M6,2)</f>
        <v>66206</v>
      </c>
      <c r="O6" s="13">
        <f>COUNT(F6:L6)</f>
        <v>3</v>
      </c>
      <c r="P6" s="13">
        <f>STDEV(F6,G6,H6)</f>
        <v>2992.5253204609644</v>
      </c>
      <c r="Q6" s="13">
        <f t="shared" si="0"/>
        <v>4.520021328068399</v>
      </c>
      <c r="R6" s="13" t="str">
        <f t="shared" si="1"/>
        <v>ОДНОРОДНЫЕ</v>
      </c>
      <c r="S6" s="17">
        <f>M6*E6</f>
        <v>66206</v>
      </c>
      <c r="T6" s="18">
        <f>SMALL(F6:K6,1)*E6</f>
        <v>62800</v>
      </c>
    </row>
    <row r="7" spans="1:25" s="4" customFormat="1" ht="71.25" customHeight="1" x14ac:dyDescent="0.2">
      <c r="A7" s="53" t="s">
        <v>25</v>
      </c>
      <c r="B7" s="53"/>
      <c r="C7" s="53"/>
      <c r="D7" s="53"/>
      <c r="E7" s="53"/>
      <c r="F7" s="53"/>
      <c r="G7" s="53"/>
      <c r="H7" s="53"/>
      <c r="I7" s="53"/>
      <c r="J7" s="53"/>
      <c r="K7" s="53"/>
      <c r="L7" s="53"/>
      <c r="M7" s="53"/>
      <c r="N7" s="53"/>
      <c r="O7" s="53"/>
      <c r="P7" s="53"/>
      <c r="Q7" s="53"/>
      <c r="R7" s="53"/>
      <c r="S7" s="19">
        <f>SUM(S5:S6)</f>
        <v>126781.90666666668</v>
      </c>
      <c r="T7" s="37">
        <f>SUM(T5:T6)</f>
        <v>120300</v>
      </c>
      <c r="U7" s="5"/>
      <c r="V7" s="5"/>
      <c r="W7" s="5"/>
      <c r="X7" s="5"/>
      <c r="Y7" s="5"/>
    </row>
    <row r="8" spans="1:25" s="36" customFormat="1" ht="13.5" customHeight="1" x14ac:dyDescent="0.2">
      <c r="A8" s="33"/>
      <c r="B8" s="33"/>
      <c r="C8" s="33"/>
      <c r="D8" s="33"/>
      <c r="E8" s="33"/>
      <c r="F8" s="33"/>
      <c r="G8" s="33"/>
      <c r="H8" s="33"/>
      <c r="I8" s="33"/>
      <c r="J8" s="33"/>
      <c r="K8" s="33"/>
      <c r="L8" s="33"/>
      <c r="M8" s="33"/>
      <c r="N8" s="33"/>
      <c r="O8" s="33"/>
      <c r="P8" s="33"/>
      <c r="Q8" s="33"/>
      <c r="R8" s="33"/>
      <c r="S8" s="34"/>
      <c r="T8" s="35"/>
      <c r="U8" s="5"/>
      <c r="V8" s="5"/>
      <c r="W8" s="5"/>
      <c r="X8" s="5"/>
      <c r="Y8" s="5"/>
    </row>
    <row r="9" spans="1:25" s="25" customFormat="1" ht="13.15" customHeight="1" x14ac:dyDescent="0.2">
      <c r="A9" s="24"/>
      <c r="B9" s="24"/>
      <c r="C9" s="24"/>
      <c r="G9" s="26"/>
      <c r="H9" s="26"/>
      <c r="I9" s="26"/>
      <c r="J9" s="26"/>
      <c r="K9" s="26"/>
      <c r="L9" s="26"/>
      <c r="M9" s="26"/>
      <c r="N9" s="26"/>
      <c r="O9" s="26"/>
      <c r="Q9" s="27"/>
      <c r="R9" s="41"/>
      <c r="S9" s="41"/>
      <c r="T9" s="41"/>
      <c r="U9" s="28"/>
      <c r="V9" s="29"/>
      <c r="W9" s="29"/>
      <c r="X9" s="29"/>
      <c r="Y9" s="29"/>
    </row>
    <row r="10" spans="1:25" s="7" customFormat="1" ht="18.75" customHeight="1" x14ac:dyDescent="0.2">
      <c r="A10" s="47" t="s">
        <v>1</v>
      </c>
      <c r="B10" s="47"/>
      <c r="C10" s="47"/>
      <c r="D10" s="47"/>
      <c r="E10" s="47"/>
      <c r="F10" s="20"/>
      <c r="G10" s="22"/>
      <c r="H10" s="22"/>
      <c r="I10" s="22"/>
      <c r="J10" s="22"/>
      <c r="K10" s="22"/>
      <c r="L10" s="22"/>
      <c r="M10" s="22"/>
      <c r="N10" s="22"/>
      <c r="O10" s="22"/>
      <c r="P10" s="22"/>
      <c r="Q10" s="21"/>
      <c r="R10" s="42" t="s">
        <v>2</v>
      </c>
      <c r="S10" s="42"/>
      <c r="T10" s="42"/>
      <c r="U10" s="6"/>
      <c r="V10" s="6"/>
      <c r="W10" s="6"/>
      <c r="X10" s="6"/>
      <c r="Y10" s="6"/>
    </row>
    <row r="11" spans="1:25" s="1" customFormat="1" ht="13.15" customHeight="1" x14ac:dyDescent="0.2">
      <c r="A11" s="30"/>
      <c r="B11" s="30"/>
      <c r="C11" s="30"/>
      <c r="G11" s="31"/>
      <c r="H11" s="31"/>
      <c r="I11" s="31"/>
      <c r="J11" s="31"/>
      <c r="K11" s="31"/>
      <c r="L11" s="31"/>
      <c r="M11" s="31"/>
      <c r="N11" s="31"/>
      <c r="O11" s="31"/>
      <c r="P11" s="31"/>
      <c r="Q11" s="23" t="s">
        <v>0</v>
      </c>
      <c r="R11" s="48" t="s">
        <v>18</v>
      </c>
      <c r="S11" s="48"/>
      <c r="T11" s="48"/>
      <c r="U11" s="32"/>
      <c r="V11" s="32"/>
      <c r="W11" s="32"/>
      <c r="X11" s="32"/>
      <c r="Y11" s="32"/>
    </row>
  </sheetData>
  <mergeCells count="27">
    <mergeCell ref="R11:T11"/>
    <mergeCell ref="R2:R4"/>
    <mergeCell ref="S2:S4"/>
    <mergeCell ref="T2:T4"/>
    <mergeCell ref="A3:A4"/>
    <mergeCell ref="B3:B4"/>
    <mergeCell ref="C3:C4"/>
    <mergeCell ref="D3:E3"/>
    <mergeCell ref="L2:L3"/>
    <mergeCell ref="M2:M4"/>
    <mergeCell ref="N2:N4"/>
    <mergeCell ref="O2:O4"/>
    <mergeCell ref="P2:P4"/>
    <mergeCell ref="Q2:Q4"/>
    <mergeCell ref="A10:E10"/>
    <mergeCell ref="A7:R7"/>
    <mergeCell ref="R9:T9"/>
    <mergeCell ref="R10:T10"/>
    <mergeCell ref="A1:T1"/>
    <mergeCell ref="A2:B2"/>
    <mergeCell ref="C2:E2"/>
    <mergeCell ref="F2:F3"/>
    <mergeCell ref="G2:G3"/>
    <mergeCell ref="J2:J3"/>
    <mergeCell ref="K2:K3"/>
    <mergeCell ref="H2:H3"/>
    <mergeCell ref="I2:I3"/>
  </mergeCells>
  <conditionalFormatting sqref="R5:R6">
    <cfRule type="containsText" dxfId="5" priority="1" operator="containsText" text="НЕОДНОРОДНЫЕ">
      <formula>NOT(ISERROR(SEARCH("НЕОДНОРОДНЫЕ",R5)))</formula>
    </cfRule>
    <cfRule type="containsText" dxfId="4" priority="2" operator="containsText" text="ОДНОРОДНЫЕ">
      <formula>NOT(ISERROR(SEARCH("ОДНОРОДНЫЕ",R5)))</formula>
    </cfRule>
    <cfRule type="containsText" dxfId="3" priority="3" operator="containsText" text="НЕОДНОРОДНЫЕ">
      <formula>NOT(ISERROR(SEARCH("НЕОДНОРОДНЫЕ",R5)))</formula>
    </cfRule>
    <cfRule type="containsText" dxfId="2" priority="4" operator="containsText" text="НЕ">
      <formula>NOT(ISERROR(SEARCH("НЕ",R5)))</formula>
    </cfRule>
    <cfRule type="containsText" dxfId="1" priority="5" operator="containsText" text="ОДНОРОДНЫЕ">
      <formula>NOT(ISERROR(SEARCH("ОДНОРОДНЫЕ",R5)))</formula>
    </cfRule>
    <cfRule type="containsText" dxfId="0" priority="6" operator="containsText" text="НЕОДНОРОДНЫЕ">
      <formula>NOT(ISERROR(SEARCH("НЕОДНОРОДНЫЕ",R5)))</formula>
    </cfRule>
  </conditionalFormatting>
  <pageMargins left="0.25" right="0.25" top="0.75" bottom="0.75" header="0.3" footer="0.3"/>
  <pageSetup paperSize="9" scale="9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vt:lpstr>
      <vt:lpstr>'2'!Область_печати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Emelyanova T V</cp:lastModifiedBy>
  <cp:lastPrinted>2026-04-16T07:38:03Z</cp:lastPrinted>
  <dcterms:created xsi:type="dcterms:W3CDTF">2022-08-17T08:59:46Z</dcterms:created>
  <dcterms:modified xsi:type="dcterms:W3CDTF">2026-04-16T07:38:42Z</dcterms:modified>
</cp:coreProperties>
</file>