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Закупки\___Закупки\Закупки 2026\Нижегородский филиал\Посуда из фарфора\"/>
    </mc:Choice>
  </mc:AlternateContent>
  <xr:revisionPtr revIDLastSave="0" documentId="13_ncr:1_{CDC72CDB-0CB8-439B-8EDE-B0F9B89FC6B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5" r:id="rId1"/>
  </sheets>
  <definedNames>
    <definedName name="_Hlk169508356" localSheetId="0">Лист1!#REF!</definedName>
    <definedName name="_Hlk169508395" localSheetId="0">Лист1!#REF!</definedName>
    <definedName name="_Hlk169508414" localSheetId="0">Лист1!#REF!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5" i="5" l="1"/>
  <c r="L31" i="5"/>
  <c r="K20" i="5" l="1"/>
  <c r="L20" i="5" s="1"/>
  <c r="I20" i="5"/>
  <c r="J20" i="5" s="1"/>
  <c r="K19" i="5"/>
  <c r="L19" i="5" s="1"/>
  <c r="I19" i="5"/>
  <c r="J19" i="5" s="1"/>
  <c r="K18" i="5"/>
  <c r="L18" i="5" s="1"/>
  <c r="I18" i="5"/>
  <c r="J18" i="5" s="1"/>
  <c r="K17" i="5"/>
  <c r="L17" i="5" s="1"/>
  <c r="I17" i="5"/>
  <c r="J17" i="5" s="1"/>
  <c r="K16" i="5"/>
  <c r="L16" i="5" s="1"/>
  <c r="I16" i="5"/>
  <c r="J16" i="5" s="1"/>
  <c r="L15" i="5"/>
  <c r="I15" i="5"/>
  <c r="J15" i="5" s="1"/>
  <c r="K14" i="5"/>
  <c r="L14" i="5" s="1"/>
  <c r="I14" i="5"/>
  <c r="J14" i="5" s="1"/>
  <c r="K25" i="5"/>
  <c r="L25" i="5" s="1"/>
  <c r="I25" i="5"/>
  <c r="J25" i="5" s="1"/>
  <c r="K24" i="5"/>
  <c r="L24" i="5" s="1"/>
  <c r="I24" i="5"/>
  <c r="J24" i="5" s="1"/>
  <c r="K23" i="5"/>
  <c r="L23" i="5" s="1"/>
  <c r="I23" i="5"/>
  <c r="J23" i="5" s="1"/>
  <c r="K22" i="5"/>
  <c r="L22" i="5" s="1"/>
  <c r="I22" i="5"/>
  <c r="J22" i="5" s="1"/>
  <c r="K21" i="5"/>
  <c r="L21" i="5" s="1"/>
  <c r="I21" i="5"/>
  <c r="J21" i="5" s="1"/>
  <c r="K27" i="5"/>
  <c r="L27" i="5" s="1"/>
  <c r="K28" i="5"/>
  <c r="L28" i="5" s="1"/>
  <c r="K29" i="5"/>
  <c r="L29" i="5" s="1"/>
  <c r="K30" i="5"/>
  <c r="L30" i="5" s="1"/>
  <c r="K26" i="5"/>
  <c r="L26" i="5" s="1"/>
  <c r="I29" i="5"/>
  <c r="J29" i="5" s="1"/>
  <c r="I28" i="5"/>
  <c r="J28" i="5" s="1"/>
  <c r="I27" i="5"/>
  <c r="J27" i="5" s="1"/>
  <c r="I26" i="5"/>
  <c r="J26" i="5" s="1"/>
  <c r="I30" i="5"/>
  <c r="J30" i="5" s="1"/>
</calcChain>
</file>

<file path=xl/sharedStrings.xml><?xml version="1.0" encoding="utf-8"?>
<sst xmlns="http://schemas.openxmlformats.org/spreadsheetml/2006/main" count="78" uniqueCount="46">
  <si>
    <t>Метод сопоставимых рыночных цен (анализа рынка)</t>
  </si>
  <si>
    <t>Срок поставки (выполнения работ, оказания услуг):</t>
  </si>
  <si>
    <t>N п/п</t>
  </si>
  <si>
    <t>Наименование поставляемых товаров, выполняемых работ, оказываемых услуг</t>
  </si>
  <si>
    <t>Ед. изм.</t>
  </si>
  <si>
    <t>Кол-во (объем) закупаемого товара (работы, услуги)</t>
  </si>
  <si>
    <t>Источник информации о цене единицы товара, работы, услуги (руб./ед.изм.)</t>
  </si>
  <si>
    <t>Коэффициент вариации, в %
(не должен превышать 33%)</t>
  </si>
  <si>
    <t xml:space="preserve">Однородность (неоднородность) цены единицы товара, работы, услуги </t>
  </si>
  <si>
    <t>ИТОГО:</t>
  </si>
  <si>
    <t>Наименование валюты: российский рубль.</t>
  </si>
  <si>
    <t>Штука</t>
  </si>
  <si>
    <t>ОКПД2</t>
  </si>
  <si>
    <t>Минимальная цена (с учетом всех налогов и сборов)</t>
  </si>
  <si>
    <t>Обоснование начальной (максимальной) цены контракта</t>
  </si>
  <si>
    <t>Наименование закупки (предмет контракта):</t>
  </si>
  <si>
    <t>Используемый метод определения цены контракта:</t>
  </si>
  <si>
    <t>Начальная (максимальная) цена контракта:</t>
  </si>
  <si>
    <t>Начальная (максимальная) цена контракта, определенная методом сопоставимых                                      рыночных цен (анализа рынка)</t>
  </si>
  <si>
    <t>Дата подготовки обоснования начальной (максимальной) цены контракта:                            "01"июля 2026 года</t>
  </si>
  <si>
    <t>КП рег.№01-05/01-1102/2026 от 29.06.2026</t>
  </si>
  <si>
    <t>КП рег.№01-05/01-1104/2026 от 29.06.2026</t>
  </si>
  <si>
    <t>КП рег.№01-05/01-1105/2026 от 29.06.2026</t>
  </si>
  <si>
    <t>Поставка посуды столовой и кухонной из фарфора для нужд Нижегородского филиала ФГБОУ ДПО ИРПО</t>
  </si>
  <si>
    <t>в течение 60 (шестидесяти) рабочих дней с даты заключения Контракта</t>
  </si>
  <si>
    <t>Посуда столовая и кухонная из фарфора тип 1</t>
  </si>
  <si>
    <t>Посуда столовая и кухонная из фарфора тип 2</t>
  </si>
  <si>
    <t>Посуда столовая и кухонная из фарфора тип 3</t>
  </si>
  <si>
    <t>Посуда столовая и кухонная из фарфора тип 4</t>
  </si>
  <si>
    <t>Посуда столовая и кухонная из фарфора тип 5</t>
  </si>
  <si>
    <t>Посуда столовая и кухонная из фарфора тип 6</t>
  </si>
  <si>
    <t>Посуда столовая и кухонная из фарфора тип 7</t>
  </si>
  <si>
    <t>Посуда столовая и кухонная из фарфора тип 8</t>
  </si>
  <si>
    <t>Посуда столовая и кухонная из фарфора тип 9</t>
  </si>
  <si>
    <t>Посуда столовая и кухонная из фарфора тип 10</t>
  </si>
  <si>
    <t>Посуда столовая и кухонная из фарфора тип 11</t>
  </si>
  <si>
    <t>Посуда столовая и кухонная из фарфора тип 12</t>
  </si>
  <si>
    <t>Посуда столовая и кухонная из фарфора тип 13</t>
  </si>
  <si>
    <t>Ваза для цветов</t>
  </si>
  <si>
    <t>Кофейная пара</t>
  </si>
  <si>
    <t>Набор для специй</t>
  </si>
  <si>
    <t>Салфетница</t>
  </si>
  <si>
    <t>23.41.11.110</t>
  </si>
  <si>
    <t>Обоснование цены контракта подготовил: Начальник отдела планирования и осуществления закупок Дирекции по закупкам и хозяйственному обеспечению</t>
  </si>
  <si>
    <t>О.В. Заяц                                         +7-495-009-05-51</t>
  </si>
  <si>
    <t>573 887,04 (Пятьсот семьдесят три тысячи восемьсот восемьдесят семь рублей 04 копейки), с учетом всех налогов и сборов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</si>
</sst>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0.00000"/>
    <numFmt numFmtId="169" formatCode="0.0000"/>
    <numFmt numFmtId="170" formatCode="#,##0.0000"/>
  </numFmts>
  <fonts count="6" x14ac:knownFonts="1">
    <font>
      <sz val="10"/>
      <color rgb="FF000000"/>
      <name val="Arial"/>
      <scheme val="minor"/>
    </font>
    <font>
      <sz val="8"/>
      <name val="Arial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name val="Arial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>
      <alignment horizontal="center" vertical="center"/>
    </xf>
    <xf numFmtId="0" fontId="2" fillId="0" borderId="0">
      <alignment horizontal="right" vertical="center"/>
    </xf>
  </cellStyleXfs>
  <cellXfs count="9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4" fontId="4" fillId="0" borderId="22" xfId="0" applyNumberFormat="1" applyFont="1" applyFill="1" applyBorder="1" applyAlignment="1">
      <alignment horizontal="center" vertical="center" wrapText="1"/>
    </xf>
    <xf numFmtId="4" fontId="4" fillId="0" borderId="22" xfId="0" applyNumberFormat="1" applyFont="1" applyBorder="1" applyAlignment="1">
      <alignment horizontal="center" vertical="center" wrapText="1"/>
    </xf>
    <xf numFmtId="10" fontId="4" fillId="3" borderId="20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0" borderId="20" xfId="0" applyNumberFormat="1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4" fontId="5" fillId="0" borderId="20" xfId="0" applyNumberFormat="1" applyFont="1" applyFill="1" applyBorder="1" applyAlignment="1">
      <alignment horizontal="center" vertical="center"/>
    </xf>
    <xf numFmtId="4" fontId="5" fillId="0" borderId="2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 wrapText="1"/>
    </xf>
    <xf numFmtId="4" fontId="4" fillId="0" borderId="27" xfId="0" applyNumberFormat="1" applyFont="1" applyBorder="1" applyAlignment="1">
      <alignment horizontal="center" vertical="center" wrapText="1"/>
    </xf>
    <xf numFmtId="10" fontId="4" fillId="3" borderId="25" xfId="0" applyNumberFormat="1" applyFont="1" applyFill="1" applyBorder="1" applyAlignment="1">
      <alignment horizontal="center" vertical="center" wrapText="1"/>
    </xf>
    <xf numFmtId="4" fontId="4" fillId="3" borderId="15" xfId="0" applyNumberFormat="1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8" fontId="4" fillId="0" borderId="7" xfId="0" applyNumberFormat="1" applyFont="1" applyBorder="1" applyAlignment="1">
      <alignment horizontal="center" vertical="center" wrapText="1"/>
    </xf>
    <xf numFmtId="168" fontId="4" fillId="0" borderId="11" xfId="0" applyNumberFormat="1" applyFont="1" applyBorder="1" applyAlignment="1">
      <alignment horizontal="center" vertical="center"/>
    </xf>
    <xf numFmtId="168" fontId="4" fillId="0" borderId="15" xfId="0" applyNumberFormat="1" applyFont="1" applyBorder="1" applyAlignment="1">
      <alignment horizontal="center" vertical="center"/>
    </xf>
    <xf numFmtId="168" fontId="5" fillId="0" borderId="4" xfId="0" applyNumberFormat="1" applyFont="1" applyBorder="1" applyAlignment="1">
      <alignment horizontal="center" vertical="center"/>
    </xf>
    <xf numFmtId="168" fontId="4" fillId="0" borderId="0" xfId="0" applyNumberFormat="1" applyFont="1" applyAlignment="1">
      <alignment horizontal="center" vertical="center"/>
    </xf>
    <xf numFmtId="168" fontId="4" fillId="0" borderId="18" xfId="0" applyNumberFormat="1" applyFont="1" applyBorder="1" applyAlignment="1">
      <alignment vertical="center" wrapText="1"/>
    </xf>
    <xf numFmtId="168" fontId="4" fillId="0" borderId="17" xfId="0" applyNumberFormat="1" applyFont="1" applyBorder="1" applyAlignment="1">
      <alignment horizontal="center" vertical="center"/>
    </xf>
    <xf numFmtId="168" fontId="3" fillId="0" borderId="0" xfId="0" applyNumberFormat="1" applyFont="1" applyAlignment="1">
      <alignment horizontal="center" vertical="center"/>
    </xf>
    <xf numFmtId="169" fontId="4" fillId="0" borderId="0" xfId="0" applyNumberFormat="1" applyFont="1" applyAlignment="1">
      <alignment horizontal="center" vertical="center"/>
    </xf>
    <xf numFmtId="170" fontId="4" fillId="0" borderId="0" xfId="0" applyNumberFormat="1" applyFont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 wrapText="1"/>
    </xf>
    <xf numFmtId="2" fontId="4" fillId="0" borderId="15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3">
    <cellStyle name="S5" xfId="1" xr:uid="{2A4F25E2-5707-40A7-ACD2-E68BA9C19009}"/>
    <cellStyle name="S7" xfId="2" xr:uid="{E4909FAC-28A7-4CAA-99EB-9089A3211A1F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A16C-4558-4392-9685-B92932CAB7D2}">
  <sheetPr>
    <pageSetUpPr fitToPage="1"/>
  </sheetPr>
  <dimension ref="A1:L38"/>
  <sheetViews>
    <sheetView tabSelected="1" view="pageBreakPreview" topLeftCell="A25" zoomScale="90" zoomScaleNormal="90" zoomScaleSheetLayoutView="90" workbookViewId="0">
      <selection activeCell="E6" sqref="E6:L6"/>
    </sheetView>
  </sheetViews>
  <sheetFormatPr defaultColWidth="12.5546875" defaultRowHeight="15" x14ac:dyDescent="0.25"/>
  <cols>
    <col min="1" max="1" width="6.33203125" style="1" bestFit="1" customWidth="1"/>
    <col min="2" max="2" width="43.109375" style="1" customWidth="1"/>
    <col min="3" max="3" width="16.5546875" style="1" customWidth="1"/>
    <col min="4" max="4" width="15.33203125" style="1" customWidth="1"/>
    <col min="5" max="5" width="15.109375" style="1" customWidth="1"/>
    <col min="6" max="6" width="19.88671875" style="2" customWidth="1"/>
    <col min="7" max="7" width="19" style="1" customWidth="1"/>
    <col min="8" max="8" width="18.88671875" style="3" customWidth="1"/>
    <col min="9" max="9" width="15.5546875" style="1" customWidth="1"/>
    <col min="10" max="10" width="22.33203125" style="1" customWidth="1"/>
    <col min="11" max="11" width="18.44140625" style="87" customWidth="1"/>
    <col min="12" max="12" width="26.109375" style="1" customWidth="1"/>
    <col min="13" max="16384" width="12.5546875" style="1"/>
  </cols>
  <sheetData>
    <row r="1" spans="1:12" ht="23.4" customHeight="1" x14ac:dyDescent="0.25">
      <c r="A1" s="4"/>
      <c r="B1" s="4"/>
      <c r="C1" s="4"/>
      <c r="D1" s="4"/>
      <c r="E1" s="4"/>
      <c r="F1" s="5"/>
      <c r="G1" s="4"/>
      <c r="H1" s="6"/>
      <c r="I1" s="4"/>
      <c r="J1" s="4"/>
      <c r="K1" s="75"/>
      <c r="L1" s="75"/>
    </row>
    <row r="2" spans="1:12" ht="23.25" customHeight="1" x14ac:dyDescent="0.25">
      <c r="A2" s="4"/>
      <c r="B2" s="76" t="s">
        <v>14</v>
      </c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39" customHeight="1" x14ac:dyDescent="0.25">
      <c r="A3" s="71" t="s">
        <v>15</v>
      </c>
      <c r="B3" s="72"/>
      <c r="C3" s="72"/>
      <c r="D3" s="73"/>
      <c r="E3" s="77" t="s">
        <v>23</v>
      </c>
      <c r="F3" s="78"/>
      <c r="G3" s="78"/>
      <c r="H3" s="78"/>
      <c r="I3" s="78"/>
      <c r="J3" s="78"/>
      <c r="K3" s="78"/>
      <c r="L3" s="79"/>
    </row>
    <row r="4" spans="1:12" ht="19.5" customHeight="1" x14ac:dyDescent="0.25">
      <c r="A4" s="71" t="s">
        <v>16</v>
      </c>
      <c r="B4" s="72"/>
      <c r="C4" s="72"/>
      <c r="D4" s="73"/>
      <c r="E4" s="71" t="s">
        <v>0</v>
      </c>
      <c r="F4" s="72"/>
      <c r="G4" s="72"/>
      <c r="H4" s="72"/>
      <c r="I4" s="72"/>
      <c r="J4" s="72"/>
      <c r="K4" s="72"/>
      <c r="L4" s="73"/>
    </row>
    <row r="5" spans="1:12" ht="18" customHeight="1" x14ac:dyDescent="0.25">
      <c r="A5" s="71" t="s">
        <v>1</v>
      </c>
      <c r="B5" s="72"/>
      <c r="C5" s="72"/>
      <c r="D5" s="73"/>
      <c r="E5" s="74" t="s">
        <v>24</v>
      </c>
      <c r="F5" s="72"/>
      <c r="G5" s="72"/>
      <c r="H5" s="72"/>
      <c r="I5" s="72"/>
      <c r="J5" s="72"/>
      <c r="K5" s="72"/>
      <c r="L5" s="73"/>
    </row>
    <row r="6" spans="1:12" ht="34.5" customHeight="1" x14ac:dyDescent="0.25">
      <c r="A6" s="71" t="s">
        <v>17</v>
      </c>
      <c r="B6" s="72"/>
      <c r="C6" s="72"/>
      <c r="D6" s="73"/>
      <c r="E6" s="93" t="s">
        <v>45</v>
      </c>
      <c r="F6" s="94"/>
      <c r="G6" s="94"/>
      <c r="H6" s="94"/>
      <c r="I6" s="94"/>
      <c r="J6" s="94"/>
      <c r="K6" s="94"/>
      <c r="L6" s="95"/>
    </row>
    <row r="7" spans="1:12" ht="15.6" x14ac:dyDescent="0.25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7"/>
    </row>
    <row r="8" spans="1:12" ht="15.75" customHeight="1" x14ac:dyDescent="0.25">
      <c r="A8" s="58" t="s">
        <v>2</v>
      </c>
      <c r="B8" s="58" t="s">
        <v>3</v>
      </c>
      <c r="C8" s="58" t="s">
        <v>12</v>
      </c>
      <c r="D8" s="58" t="s">
        <v>4</v>
      </c>
      <c r="E8" s="58" t="s">
        <v>5</v>
      </c>
      <c r="F8" s="62" t="s">
        <v>6</v>
      </c>
      <c r="G8" s="63"/>
      <c r="H8" s="64"/>
      <c r="I8" s="58" t="s">
        <v>7</v>
      </c>
      <c r="J8" s="58" t="s">
        <v>8</v>
      </c>
      <c r="K8" s="80" t="s">
        <v>13</v>
      </c>
      <c r="L8" s="58" t="s">
        <v>18</v>
      </c>
    </row>
    <row r="9" spans="1:12" ht="15.75" customHeight="1" x14ac:dyDescent="0.25">
      <c r="A9" s="59"/>
      <c r="B9" s="59"/>
      <c r="C9" s="59"/>
      <c r="D9" s="59"/>
      <c r="E9" s="59"/>
      <c r="F9" s="65"/>
      <c r="G9" s="66"/>
      <c r="H9" s="67"/>
      <c r="I9" s="59"/>
      <c r="J9" s="59"/>
      <c r="K9" s="81"/>
      <c r="L9" s="59"/>
    </row>
    <row r="10" spans="1:12" ht="15.75" customHeight="1" x14ac:dyDescent="0.25">
      <c r="A10" s="59"/>
      <c r="B10" s="59"/>
      <c r="C10" s="59"/>
      <c r="D10" s="59"/>
      <c r="E10" s="59"/>
      <c r="F10" s="68"/>
      <c r="G10" s="56"/>
      <c r="H10" s="57"/>
      <c r="I10" s="59"/>
      <c r="J10" s="59"/>
      <c r="K10" s="81"/>
      <c r="L10" s="59"/>
    </row>
    <row r="11" spans="1:12" ht="93" customHeight="1" x14ac:dyDescent="0.25">
      <c r="A11" s="60"/>
      <c r="B11" s="61"/>
      <c r="C11" s="60"/>
      <c r="D11" s="60"/>
      <c r="E11" s="60"/>
      <c r="F11" s="7" t="s">
        <v>20</v>
      </c>
      <c r="G11" s="7" t="s">
        <v>21</v>
      </c>
      <c r="H11" s="7" t="s">
        <v>22</v>
      </c>
      <c r="I11" s="60"/>
      <c r="J11" s="60"/>
      <c r="K11" s="82"/>
      <c r="L11" s="60"/>
    </row>
    <row r="12" spans="1:12" ht="15.6" x14ac:dyDescent="0.25">
      <c r="A12" s="43">
        <v>1</v>
      </c>
      <c r="B12" s="16">
        <v>2</v>
      </c>
      <c r="C12" s="9">
        <v>3</v>
      </c>
      <c r="D12" s="10">
        <v>4</v>
      </c>
      <c r="E12" s="10">
        <v>5</v>
      </c>
      <c r="F12" s="11">
        <v>6</v>
      </c>
      <c r="G12" s="10">
        <v>7</v>
      </c>
      <c r="H12" s="12">
        <v>8</v>
      </c>
      <c r="I12" s="10">
        <v>9</v>
      </c>
      <c r="J12" s="42">
        <v>10</v>
      </c>
      <c r="K12" s="90">
        <v>11</v>
      </c>
      <c r="L12" s="42">
        <v>12</v>
      </c>
    </row>
    <row r="13" spans="1:12" ht="15.6" x14ac:dyDescent="0.25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</row>
    <row r="14" spans="1:12" ht="43.8" customHeight="1" x14ac:dyDescent="0.25">
      <c r="A14" s="45">
        <v>1</v>
      </c>
      <c r="B14" s="46" t="s">
        <v>25</v>
      </c>
      <c r="C14" s="47" t="s">
        <v>42</v>
      </c>
      <c r="D14" s="48" t="s">
        <v>11</v>
      </c>
      <c r="E14" s="49">
        <v>100</v>
      </c>
      <c r="F14" s="50">
        <v>192.92</v>
      </c>
      <c r="G14" s="51">
        <v>200.2</v>
      </c>
      <c r="H14" s="51">
        <v>196.56</v>
      </c>
      <c r="I14" s="52">
        <f>STDEV(F14:H14)/AVERAGE(F14:H14)</f>
        <v>1.8518518518518517E-2</v>
      </c>
      <c r="J14" s="20" t="str">
        <f t="shared" ref="J14:J20" si="0">IF(I14&lt;0.33,"ОДНОРОДНЫЕ","НЕОДНОРОДНЫЕ")</f>
        <v>ОДНОРОДНЫЕ</v>
      </c>
      <c r="K14" s="91">
        <f>(F14+G14+H14)/3</f>
        <v>196.56000000000003</v>
      </c>
      <c r="L14" s="53">
        <f t="shared" ref="L14:L20" si="1">E14*K14</f>
        <v>19656.000000000004</v>
      </c>
    </row>
    <row r="15" spans="1:12" ht="36" customHeight="1" x14ac:dyDescent="0.25">
      <c r="A15" s="45">
        <v>2</v>
      </c>
      <c r="B15" s="46" t="s">
        <v>26</v>
      </c>
      <c r="C15" s="14" t="s">
        <v>42</v>
      </c>
      <c r="D15" s="15" t="s">
        <v>11</v>
      </c>
      <c r="E15" s="54">
        <v>120</v>
      </c>
      <c r="F15" s="32">
        <v>340.26</v>
      </c>
      <c r="G15" s="22">
        <v>353.1</v>
      </c>
      <c r="H15" s="22">
        <v>346.68</v>
      </c>
      <c r="I15" s="19">
        <f t="shared" ref="I15" si="2">STDEV(F15:H15)/AVERAGE(F15:H15)</f>
        <v>1.8518518518518563E-2</v>
      </c>
      <c r="J15" s="23" t="str">
        <f t="shared" si="0"/>
        <v>ОДНОРОДНЫЕ</v>
      </c>
      <c r="K15" s="92">
        <f>(F15+G15+H15)/3</f>
        <v>346.68</v>
      </c>
      <c r="L15" s="21">
        <f t="shared" si="1"/>
        <v>41601.599999999999</v>
      </c>
    </row>
    <row r="16" spans="1:12" ht="34.200000000000003" customHeight="1" x14ac:dyDescent="0.25">
      <c r="A16" s="45">
        <v>3</v>
      </c>
      <c r="B16" s="46" t="s">
        <v>27</v>
      </c>
      <c r="C16" s="47" t="s">
        <v>42</v>
      </c>
      <c r="D16" s="15" t="s">
        <v>11</v>
      </c>
      <c r="E16" s="16">
        <v>60</v>
      </c>
      <c r="F16" s="17">
        <v>748.36</v>
      </c>
      <c r="G16" s="18">
        <v>776</v>
      </c>
      <c r="H16" s="18">
        <v>762.48</v>
      </c>
      <c r="I16" s="19">
        <f>STDEV(F16:H16)/AVERAGE(F16:H16)</f>
        <v>1.8131244871810941E-2</v>
      </c>
      <c r="J16" s="20" t="str">
        <f t="shared" si="0"/>
        <v>ОДНОРОДНЫЕ</v>
      </c>
      <c r="K16" s="92">
        <f t="shared" ref="K15:K18" si="3">(F16+G16+H16)/3</f>
        <v>762.28000000000009</v>
      </c>
      <c r="L16" s="21">
        <f t="shared" si="1"/>
        <v>45736.800000000003</v>
      </c>
    </row>
    <row r="17" spans="1:12" ht="36" customHeight="1" x14ac:dyDescent="0.25">
      <c r="A17" s="45">
        <v>4</v>
      </c>
      <c r="B17" s="46" t="s">
        <v>28</v>
      </c>
      <c r="C17" s="14" t="s">
        <v>42</v>
      </c>
      <c r="D17" s="15" t="s">
        <v>11</v>
      </c>
      <c r="E17" s="54">
        <v>24</v>
      </c>
      <c r="F17" s="32">
        <v>1152.22</v>
      </c>
      <c r="G17" s="22">
        <v>1195.7</v>
      </c>
      <c r="H17" s="22">
        <v>1173.96</v>
      </c>
      <c r="I17" s="19">
        <f t="shared" ref="I17" si="4">STDEV(F17:H17)/AVERAGE(F17:H17)</f>
        <v>1.8518518518518524E-2</v>
      </c>
      <c r="J17" s="23" t="str">
        <f t="shared" si="0"/>
        <v>ОДНОРОДНЫЕ</v>
      </c>
      <c r="K17" s="92">
        <f t="shared" si="3"/>
        <v>1173.96</v>
      </c>
      <c r="L17" s="21">
        <f t="shared" si="1"/>
        <v>28175.040000000001</v>
      </c>
    </row>
    <row r="18" spans="1:12" ht="40.799999999999997" customHeight="1" x14ac:dyDescent="0.25">
      <c r="A18" s="45">
        <v>5</v>
      </c>
      <c r="B18" s="46" t="s">
        <v>29</v>
      </c>
      <c r="C18" s="47" t="s">
        <v>42</v>
      </c>
      <c r="D18" s="15" t="s">
        <v>11</v>
      </c>
      <c r="E18" s="16">
        <v>60</v>
      </c>
      <c r="F18" s="17">
        <v>901</v>
      </c>
      <c r="G18" s="18">
        <v>935</v>
      </c>
      <c r="H18" s="18">
        <v>918</v>
      </c>
      <c r="I18" s="19">
        <f>STDEV(F18:H18)/AVERAGE(F18:H18)</f>
        <v>1.8518518518518517E-2</v>
      </c>
      <c r="J18" s="20" t="str">
        <f t="shared" si="0"/>
        <v>ОДНОРОДНЫЕ</v>
      </c>
      <c r="K18" s="92">
        <f t="shared" si="3"/>
        <v>918</v>
      </c>
      <c r="L18" s="21">
        <f t="shared" si="1"/>
        <v>55080</v>
      </c>
    </row>
    <row r="19" spans="1:12" ht="33.6" customHeight="1" x14ac:dyDescent="0.25">
      <c r="A19" s="45">
        <v>6</v>
      </c>
      <c r="B19" s="46" t="s">
        <v>30</v>
      </c>
      <c r="C19" s="14" t="s">
        <v>42</v>
      </c>
      <c r="D19" s="48" t="s">
        <v>11</v>
      </c>
      <c r="E19" s="49">
        <v>30</v>
      </c>
      <c r="F19" s="50">
        <v>2028.84</v>
      </c>
      <c r="G19" s="51">
        <v>2105.4</v>
      </c>
      <c r="H19" s="51">
        <v>2067.12</v>
      </c>
      <c r="I19" s="52">
        <f>STDEV(F19:H19)/AVERAGE(F19:H19)</f>
        <v>1.8518518518518563E-2</v>
      </c>
      <c r="J19" s="20" t="str">
        <f t="shared" si="0"/>
        <v>ОДНОРОДНЫЕ</v>
      </c>
      <c r="K19" s="91">
        <f>(F19+G19+H19)/3</f>
        <v>2067.12</v>
      </c>
      <c r="L19" s="53">
        <f t="shared" si="1"/>
        <v>62013.599999999999</v>
      </c>
    </row>
    <row r="20" spans="1:12" ht="33" customHeight="1" x14ac:dyDescent="0.25">
      <c r="A20" s="45">
        <v>7</v>
      </c>
      <c r="B20" s="46" t="s">
        <v>31</v>
      </c>
      <c r="C20" s="47" t="s">
        <v>42</v>
      </c>
      <c r="D20" s="15" t="s">
        <v>11</v>
      </c>
      <c r="E20" s="54">
        <v>100</v>
      </c>
      <c r="F20" s="32">
        <v>657.2</v>
      </c>
      <c r="G20" s="22">
        <v>682</v>
      </c>
      <c r="H20" s="22">
        <v>669.6</v>
      </c>
      <c r="I20" s="19">
        <f t="shared" ref="I20" si="5">STDEV(F20:H20)/AVERAGE(F20:H20)</f>
        <v>1.8518518518518483E-2</v>
      </c>
      <c r="J20" s="23" t="str">
        <f t="shared" si="0"/>
        <v>ОДНОРОДНЫЕ</v>
      </c>
      <c r="K20" s="92">
        <f t="shared" ref="K20" si="6">(F20+G20+H20)/3</f>
        <v>669.6</v>
      </c>
      <c r="L20" s="21">
        <f t="shared" si="1"/>
        <v>66960</v>
      </c>
    </row>
    <row r="21" spans="1:12" ht="34.200000000000003" customHeight="1" x14ac:dyDescent="0.25">
      <c r="A21" s="45">
        <v>8</v>
      </c>
      <c r="B21" s="46" t="s">
        <v>32</v>
      </c>
      <c r="C21" s="14" t="s">
        <v>42</v>
      </c>
      <c r="D21" s="48" t="s">
        <v>11</v>
      </c>
      <c r="E21" s="49">
        <v>60</v>
      </c>
      <c r="F21" s="50">
        <v>1249.74</v>
      </c>
      <c r="G21" s="51">
        <v>1296.9000000000001</v>
      </c>
      <c r="H21" s="51">
        <v>1273.32</v>
      </c>
      <c r="I21" s="52">
        <f>STDEV(F21:H21)/AVERAGE(F21:H21)</f>
        <v>1.8518518518518552E-2</v>
      </c>
      <c r="J21" s="20" t="str">
        <f t="shared" ref="J21:J25" si="7">IF(I21&lt;0.33,"ОДНОРОДНЫЕ","НЕОДНОРОДНЫЕ")</f>
        <v>ОДНОРОДНЫЕ</v>
      </c>
      <c r="K21" s="91">
        <f>(F21+G21+H21)/3</f>
        <v>1273.32</v>
      </c>
      <c r="L21" s="53">
        <f t="shared" ref="L21:L25" si="8">E21*K21</f>
        <v>76399.199999999997</v>
      </c>
    </row>
    <row r="22" spans="1:12" ht="32.4" customHeight="1" x14ac:dyDescent="0.25">
      <c r="A22" s="45">
        <v>9</v>
      </c>
      <c r="B22" s="46" t="s">
        <v>33</v>
      </c>
      <c r="C22" s="47" t="s">
        <v>42</v>
      </c>
      <c r="D22" s="15" t="s">
        <v>11</v>
      </c>
      <c r="E22" s="54">
        <v>60</v>
      </c>
      <c r="F22" s="32">
        <v>884.04</v>
      </c>
      <c r="G22" s="22">
        <v>917.4</v>
      </c>
      <c r="H22" s="22">
        <v>900.72</v>
      </c>
      <c r="I22" s="19">
        <f t="shared" ref="I22" si="9">STDEV(F22:H22)/AVERAGE(F22:H22)</f>
        <v>1.8518518518518528E-2</v>
      </c>
      <c r="J22" s="23" t="str">
        <f t="shared" si="7"/>
        <v>ОДНОРОДНЫЕ</v>
      </c>
      <c r="K22" s="92">
        <f t="shared" ref="K22:K25" si="10">(F22+G22+H22)/3</f>
        <v>900.71999999999991</v>
      </c>
      <c r="L22" s="21">
        <f t="shared" si="8"/>
        <v>54043.199999999997</v>
      </c>
    </row>
    <row r="23" spans="1:12" ht="36" customHeight="1" x14ac:dyDescent="0.25">
      <c r="A23" s="45">
        <v>10</v>
      </c>
      <c r="B23" s="46" t="s">
        <v>34</v>
      </c>
      <c r="C23" s="14" t="s">
        <v>42</v>
      </c>
      <c r="D23" s="15" t="s">
        <v>11</v>
      </c>
      <c r="E23" s="16">
        <v>100</v>
      </c>
      <c r="F23" s="17">
        <v>787.58</v>
      </c>
      <c r="G23" s="18">
        <v>817.3</v>
      </c>
      <c r="H23" s="18">
        <v>802.44</v>
      </c>
      <c r="I23" s="19">
        <f>STDEV(F23:H23)/AVERAGE(F23:H23)</f>
        <v>1.8518518518518462E-2</v>
      </c>
      <c r="J23" s="20" t="str">
        <f t="shared" si="7"/>
        <v>ОДНОРОДНЫЕ</v>
      </c>
      <c r="K23" s="92">
        <f t="shared" si="10"/>
        <v>802.44</v>
      </c>
      <c r="L23" s="21">
        <f t="shared" si="8"/>
        <v>80244</v>
      </c>
    </row>
    <row r="24" spans="1:12" ht="36" customHeight="1" x14ac:dyDescent="0.25">
      <c r="A24" s="45">
        <v>11</v>
      </c>
      <c r="B24" s="46" t="s">
        <v>35</v>
      </c>
      <c r="C24" s="47" t="s">
        <v>42</v>
      </c>
      <c r="D24" s="15" t="s">
        <v>11</v>
      </c>
      <c r="E24" s="54">
        <v>10</v>
      </c>
      <c r="F24" s="32">
        <v>266.06</v>
      </c>
      <c r="G24" s="22">
        <v>276.10000000000002</v>
      </c>
      <c r="H24" s="22">
        <v>271.08</v>
      </c>
      <c r="I24" s="19">
        <f t="shared" ref="I24" si="11">STDEV(F24:H24)/AVERAGE(F24:H24)</f>
        <v>1.8518518518518556E-2</v>
      </c>
      <c r="J24" s="23" t="str">
        <f t="shared" si="7"/>
        <v>ОДНОРОДНЫЕ</v>
      </c>
      <c r="K24" s="92">
        <f t="shared" si="10"/>
        <v>271.08</v>
      </c>
      <c r="L24" s="21">
        <f t="shared" si="8"/>
        <v>2710.7999999999997</v>
      </c>
    </row>
    <row r="25" spans="1:12" ht="35.4" customHeight="1" x14ac:dyDescent="0.25">
      <c r="A25" s="45">
        <v>12</v>
      </c>
      <c r="B25" s="46" t="s">
        <v>36</v>
      </c>
      <c r="C25" s="14" t="s">
        <v>42</v>
      </c>
      <c r="D25" s="15" t="s">
        <v>11</v>
      </c>
      <c r="E25" s="54">
        <v>40</v>
      </c>
      <c r="F25" s="32">
        <v>175.96</v>
      </c>
      <c r="G25" s="22">
        <v>182.6</v>
      </c>
      <c r="H25" s="22">
        <v>179.28</v>
      </c>
      <c r="I25" s="19">
        <f>STDEV(F25:H25)/AVERAGE(F25:H25)</f>
        <v>1.8518518518518479E-2</v>
      </c>
      <c r="J25" s="20" t="str">
        <f t="shared" si="7"/>
        <v>ОДНОРОДНЫЕ</v>
      </c>
      <c r="K25" s="92">
        <f t="shared" si="10"/>
        <v>179.28</v>
      </c>
      <c r="L25" s="21">
        <f t="shared" si="8"/>
        <v>7171.2</v>
      </c>
    </row>
    <row r="26" spans="1:12" ht="24" customHeight="1" x14ac:dyDescent="0.25">
      <c r="A26" s="45">
        <v>13</v>
      </c>
      <c r="B26" s="46" t="s">
        <v>38</v>
      </c>
      <c r="C26" s="47" t="s">
        <v>42</v>
      </c>
      <c r="D26" s="48" t="s">
        <v>11</v>
      </c>
      <c r="E26" s="54">
        <v>15</v>
      </c>
      <c r="F26" s="32">
        <v>501.38</v>
      </c>
      <c r="G26" s="22">
        <v>520.29999999999995</v>
      </c>
      <c r="H26" s="22">
        <v>510.84</v>
      </c>
      <c r="I26" s="52">
        <f>STDEV(F26:H26)/AVERAGE(F26:H26)</f>
        <v>1.8518518518518479E-2</v>
      </c>
      <c r="J26" s="20" t="str">
        <f t="shared" ref="J26:J30" si="12">IF(I26&lt;0.33,"ОДНОРОДНЫЕ","НЕОДНОРОДНЫЕ")</f>
        <v>ОДНОРОДНЫЕ</v>
      </c>
      <c r="K26" s="91">
        <f>(F26+G26+H26)/3</f>
        <v>510.84</v>
      </c>
      <c r="L26" s="53">
        <f t="shared" ref="L26:L30" si="13">E26*K26</f>
        <v>7662.5999999999995</v>
      </c>
    </row>
    <row r="27" spans="1:12" ht="23.25" customHeight="1" x14ac:dyDescent="0.25">
      <c r="A27" s="45">
        <v>14</v>
      </c>
      <c r="B27" s="13" t="s">
        <v>39</v>
      </c>
      <c r="C27" s="14" t="s">
        <v>42</v>
      </c>
      <c r="D27" s="15" t="s">
        <v>11</v>
      </c>
      <c r="E27" s="8">
        <v>30</v>
      </c>
      <c r="F27" s="32">
        <v>218.36</v>
      </c>
      <c r="G27" s="22">
        <v>226.6</v>
      </c>
      <c r="H27" s="22">
        <v>222.48</v>
      </c>
      <c r="I27" s="19">
        <f t="shared" ref="I27" si="14">STDEV(F27:H27)/AVERAGE(F27:H27)</f>
        <v>1.8518518518518472E-2</v>
      </c>
      <c r="J27" s="23" t="str">
        <f t="shared" si="12"/>
        <v>ОДНОРОДНЫЕ</v>
      </c>
      <c r="K27" s="92">
        <f t="shared" ref="K27:K30" si="15">(F27+G27+H27)/3</f>
        <v>222.48000000000002</v>
      </c>
      <c r="L27" s="21">
        <f t="shared" si="13"/>
        <v>6674.4000000000005</v>
      </c>
    </row>
    <row r="28" spans="1:12" ht="37.799999999999997" customHeight="1" x14ac:dyDescent="0.25">
      <c r="A28" s="45">
        <v>15</v>
      </c>
      <c r="B28" s="13" t="s">
        <v>37</v>
      </c>
      <c r="C28" s="47" t="s">
        <v>42</v>
      </c>
      <c r="D28" s="15" t="s">
        <v>11</v>
      </c>
      <c r="E28" s="16">
        <v>30</v>
      </c>
      <c r="F28" s="17">
        <v>315.88</v>
      </c>
      <c r="G28" s="18">
        <v>327.8</v>
      </c>
      <c r="H28" s="18">
        <v>321.83999999999997</v>
      </c>
      <c r="I28" s="19">
        <f>STDEV(F28:H28)/AVERAGE(F28:H28)</f>
        <v>1.8518518518518545E-2</v>
      </c>
      <c r="J28" s="20" t="str">
        <f t="shared" si="12"/>
        <v>ОДНОРОДНЫЕ</v>
      </c>
      <c r="K28" s="92">
        <f t="shared" si="15"/>
        <v>321.83999999999997</v>
      </c>
      <c r="L28" s="21">
        <f t="shared" si="13"/>
        <v>9655.1999999999989</v>
      </c>
    </row>
    <row r="29" spans="1:12" ht="36" customHeight="1" x14ac:dyDescent="0.25">
      <c r="A29" s="45">
        <v>16</v>
      </c>
      <c r="B29" s="13" t="s">
        <v>40</v>
      </c>
      <c r="C29" s="14" t="s">
        <v>42</v>
      </c>
      <c r="D29" s="15" t="s">
        <v>11</v>
      </c>
      <c r="E29" s="8">
        <v>10</v>
      </c>
      <c r="F29" s="32">
        <v>185.5</v>
      </c>
      <c r="G29" s="22">
        <v>192.5</v>
      </c>
      <c r="H29" s="22">
        <v>189</v>
      </c>
      <c r="I29" s="19">
        <f t="shared" ref="I29" si="16">STDEV(F29:H29)/AVERAGE(F29:H29)</f>
        <v>1.8518518518518517E-2</v>
      </c>
      <c r="J29" s="23" t="str">
        <f t="shared" si="12"/>
        <v>ОДНОРОДНЫЕ</v>
      </c>
      <c r="K29" s="92">
        <f t="shared" si="15"/>
        <v>189</v>
      </c>
      <c r="L29" s="21">
        <f t="shared" si="13"/>
        <v>1890</v>
      </c>
    </row>
    <row r="30" spans="1:12" ht="35.4" customHeight="1" x14ac:dyDescent="0.25">
      <c r="A30" s="45">
        <v>17</v>
      </c>
      <c r="B30" s="13" t="s">
        <v>41</v>
      </c>
      <c r="C30" s="47" t="s">
        <v>42</v>
      </c>
      <c r="D30" s="15" t="s">
        <v>11</v>
      </c>
      <c r="E30" s="16">
        <v>15</v>
      </c>
      <c r="F30" s="17">
        <v>537.41999999999996</v>
      </c>
      <c r="G30" s="18">
        <v>557.70000000000005</v>
      </c>
      <c r="H30" s="18">
        <v>547.55999999999995</v>
      </c>
      <c r="I30" s="19">
        <f>STDEV(F30:H30)/AVERAGE(F30:H30)</f>
        <v>1.8518518518518601E-2</v>
      </c>
      <c r="J30" s="20" t="str">
        <f t="shared" si="12"/>
        <v>ОДНОРОДНЫЕ</v>
      </c>
      <c r="K30" s="92">
        <f t="shared" si="15"/>
        <v>547.55999999999995</v>
      </c>
      <c r="L30" s="21">
        <f t="shared" si="13"/>
        <v>8213.4</v>
      </c>
    </row>
    <row r="31" spans="1:12" ht="20.25" customHeight="1" x14ac:dyDescent="0.25">
      <c r="A31" s="8"/>
      <c r="B31" s="35" t="s">
        <v>9</v>
      </c>
      <c r="C31" s="34"/>
      <c r="D31" s="36"/>
      <c r="E31" s="36"/>
      <c r="F31" s="37"/>
      <c r="G31" s="38"/>
      <c r="H31" s="38"/>
      <c r="I31" s="38"/>
      <c r="J31" s="38"/>
      <c r="K31" s="83"/>
      <c r="L31" s="24">
        <f>SUM(L14:L30)</f>
        <v>573887.04</v>
      </c>
    </row>
    <row r="32" spans="1:12" ht="20.25" customHeight="1" x14ac:dyDescent="0.25">
      <c r="A32" s="4"/>
      <c r="B32" s="4" t="s">
        <v>10</v>
      </c>
      <c r="C32" s="39"/>
      <c r="D32" s="4"/>
      <c r="E32" s="4"/>
      <c r="F32" s="5"/>
      <c r="G32" s="4"/>
      <c r="H32" s="6"/>
      <c r="I32" s="4"/>
      <c r="J32" s="4"/>
      <c r="K32" s="84"/>
      <c r="L32" s="4"/>
    </row>
    <row r="33" spans="1:12" ht="27" customHeight="1" x14ac:dyDescent="0.25">
      <c r="A33" s="4"/>
      <c r="B33" s="4"/>
      <c r="C33" s="4"/>
      <c r="D33" s="4"/>
      <c r="E33" s="4"/>
      <c r="F33" s="5"/>
      <c r="G33" s="88"/>
      <c r="H33" s="6"/>
      <c r="I33" s="4"/>
      <c r="J33" s="4"/>
      <c r="K33" s="84"/>
      <c r="L33" s="89"/>
    </row>
    <row r="34" spans="1:12" ht="35.4" customHeight="1" x14ac:dyDescent="0.25">
      <c r="A34" s="69" t="s">
        <v>43</v>
      </c>
      <c r="B34" s="55"/>
      <c r="C34" s="55"/>
      <c r="D34" s="55"/>
      <c r="E34" s="55"/>
      <c r="F34" s="40"/>
      <c r="G34" s="40"/>
      <c r="H34" s="55" t="s">
        <v>44</v>
      </c>
      <c r="I34" s="55"/>
      <c r="J34" s="40"/>
      <c r="K34" s="85"/>
      <c r="L34" s="41"/>
    </row>
    <row r="35" spans="1:12" ht="10.5" customHeight="1" x14ac:dyDescent="0.25">
      <c r="A35" s="25"/>
      <c r="B35" s="26"/>
      <c r="C35" s="33"/>
      <c r="D35" s="26"/>
      <c r="E35" s="26"/>
      <c r="F35" s="28"/>
      <c r="G35" s="26"/>
      <c r="H35" s="29"/>
      <c r="I35" s="26"/>
      <c r="J35" s="26"/>
      <c r="K35" s="86"/>
      <c r="L35" s="26"/>
    </row>
    <row r="36" spans="1:12" ht="21" hidden="1" customHeight="1" x14ac:dyDescent="0.25">
      <c r="A36" s="25"/>
      <c r="B36" s="26"/>
      <c r="C36" s="26"/>
      <c r="D36" s="26"/>
      <c r="E36" s="26"/>
      <c r="F36" s="28"/>
      <c r="G36" s="26"/>
      <c r="H36" s="29"/>
      <c r="I36" s="26"/>
      <c r="J36" s="26"/>
      <c r="K36" s="86"/>
      <c r="L36" s="26"/>
    </row>
    <row r="37" spans="1:12" ht="72.599999999999994" customHeight="1" x14ac:dyDescent="0.25">
      <c r="B37" s="44" t="s">
        <v>19</v>
      </c>
      <c r="C37" s="26"/>
      <c r="D37" s="4"/>
      <c r="E37" s="27"/>
      <c r="F37" s="30"/>
      <c r="G37" s="27"/>
      <c r="H37" s="31"/>
      <c r="I37" s="27"/>
      <c r="J37" s="27"/>
      <c r="K37" s="86"/>
      <c r="L37" s="26"/>
    </row>
    <row r="38" spans="1:12" ht="15.6" x14ac:dyDescent="0.25">
      <c r="C38" s="4"/>
    </row>
  </sheetData>
  <mergeCells count="24">
    <mergeCell ref="K1:L1"/>
    <mergeCell ref="B2:L2"/>
    <mergeCell ref="A3:D3"/>
    <mergeCell ref="E3:L3"/>
    <mergeCell ref="A4:D4"/>
    <mergeCell ref="E4:L4"/>
    <mergeCell ref="A5:D5"/>
    <mergeCell ref="E5:L5"/>
    <mergeCell ref="A6:D6"/>
    <mergeCell ref="E6:L6"/>
    <mergeCell ref="L8:L11"/>
    <mergeCell ref="H34:I34"/>
    <mergeCell ref="A7:L7"/>
    <mergeCell ref="A8:A11"/>
    <mergeCell ref="B8:B11"/>
    <mergeCell ref="C8:C11"/>
    <mergeCell ref="D8:D11"/>
    <mergeCell ref="E8:E11"/>
    <mergeCell ref="F8:H10"/>
    <mergeCell ref="I8:I11"/>
    <mergeCell ref="J8:J11"/>
    <mergeCell ref="K8:K11"/>
    <mergeCell ref="A34:E34"/>
    <mergeCell ref="A13:L13"/>
  </mergeCells>
  <phoneticPr fontId="1" type="noConversion"/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Заяц Ольга Витальевна</cp:lastModifiedBy>
  <cp:lastPrinted>2026-07-01T07:04:43Z</cp:lastPrinted>
  <dcterms:created xsi:type="dcterms:W3CDTF">2022-08-25T07:02:48Z</dcterms:created>
  <dcterms:modified xsi:type="dcterms:W3CDTF">2026-07-01T07:05:57Z</dcterms:modified>
</cp:coreProperties>
</file>