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J10" i="1" s="1"/>
  <c r="K10" i="1" s="1"/>
  <c r="L10" i="1" l="1"/>
  <c r="M10" i="1" s="1"/>
  <c r="N10" i="1" s="1"/>
  <c r="O10" i="1" s="1"/>
  <c r="I7" i="1"/>
  <c r="L7" i="1" s="1"/>
  <c r="M7" i="1" s="1"/>
  <c r="N7" i="1" s="1"/>
  <c r="O7" i="1" s="1"/>
  <c r="I8" i="1"/>
  <c r="J8" i="1" s="1"/>
  <c r="K8" i="1" s="1"/>
  <c r="I9" i="1"/>
  <c r="L9" i="1" s="1"/>
  <c r="M9" i="1" s="1"/>
  <c r="N9" i="1" s="1"/>
  <c r="O9" i="1" s="1"/>
  <c r="J9" i="1" l="1"/>
  <c r="K9" i="1" s="1"/>
  <c r="J7" i="1"/>
  <c r="K7" i="1" s="1"/>
  <c r="L8" i="1"/>
  <c r="M8" i="1" s="1"/>
  <c r="N8" i="1" s="1"/>
  <c r="O8" i="1" s="1"/>
  <c r="I6" i="1" l="1"/>
  <c r="J6" i="1" l="1"/>
  <c r="K6" i="1" s="1"/>
  <c r="L6" i="1"/>
  <c r="M6" i="1" s="1"/>
  <c r="N6" i="1" s="1"/>
  <c r="O6" i="1" l="1"/>
  <c r="O11" i="1" s="1"/>
</calcChain>
</file>

<file path=xl/sharedStrings.xml><?xml version="1.0" encoding="utf-8"?>
<sst xmlns="http://schemas.openxmlformats.org/spreadsheetml/2006/main" count="34" uniqueCount="26">
  <si>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</si>
  <si>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</si>
  <si>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</si>
  <si>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</si>
  <si>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</si>
  <si>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</si>
  <si>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</si>
  <si>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</si>
  <si>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</si>
  <si>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</si>
  <si>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r>
      <t xml:space="preserve">коэффициент вариации цен V (%)           </t>
    </r>
    <r>
      <rPr>
        <b/>
        <i/>
        <sz val="14"/>
        <rFont val="Times New Roman"/>
        <family val="1"/>
        <charset val="204"/>
      </rPr>
      <t xml:space="preserve">         (не должен превышать 33%)</t>
    </r>
  </si>
  <si>
    <t>в соответствии со спецификацией к контракту</t>
  </si>
  <si>
    <t>№ п/п</t>
  </si>
  <si>
    <t>Расчет Н(М)ЦК по формуле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       - цена единицы</t>
  </si>
  <si>
    <t>Существен-ные условия исполнения контракта</t>
  </si>
  <si>
    <t xml:space="preserve">Поставщик №1 </t>
  </si>
  <si>
    <t xml:space="preserve">Поставщик №2 </t>
  </si>
  <si>
    <t xml:space="preserve">Поставщик №3 </t>
  </si>
  <si>
    <t>Цена за единицу изм. с округлением (вниз) до сотых долей после запятой (руб.)</t>
  </si>
  <si>
    <t>УСЛ ЕД</t>
  </si>
  <si>
    <t xml:space="preserve">Расчет обоснование начальной (максимальной) цены контракта
</t>
  </si>
  <si>
    <r>
      <t xml:space="preserve">Анализ мазка на </t>
    </r>
    <r>
      <rPr>
        <sz val="11"/>
        <color theme="1"/>
        <rFont val="Calibri"/>
        <family val="2"/>
        <charset val="204"/>
        <scheme val="minor"/>
      </rPr>
      <t>гонококк (Neisseria gonorrhoeae)</t>
    </r>
    <r>
      <rPr>
        <sz val="11"/>
        <color theme="1"/>
        <rFont val="Times New Roman"/>
        <family val="1"/>
        <charset val="204"/>
      </rPr>
      <t xml:space="preserve"> методом ПЦР</t>
    </r>
  </si>
  <si>
    <t>Анализ мазка на микоплазмы (micoplazmagenitalis) методом ПЦР</t>
  </si>
  <si>
    <t>Анализ мазка на  хламидию трахоматис (Chlamydia trachomatis) методом ПЦР</t>
  </si>
  <si>
    <t>Анализ мазка на   трихомонаду вагинальную (Trichomonas vaginalis) методом ПЦР</t>
  </si>
  <si>
    <t>Молекулярно-биологическое исследование отделяемого из цервикального канала на вирус папилломы человека (Papilloma virus)Источник № 1- Приложение № 5/2 к Территориальному тарифному соглашению на 2026 год., принятому 29.01.2026г.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</si>
</sst>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2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0" xfId="0" applyFont="1"/>
    <xf numFmtId="0" fontId="3" fillId="0" borderId="0" xfId="0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2" fontId="4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2" fillId="0" borderId="0" xfId="0" applyFont="1" applyFill="1"/>
    <xf numFmtId="2" fontId="12" fillId="0" borderId="0" xfId="0" applyNumberFormat="1" applyFont="1" applyFill="1"/>
    <xf numFmtId="2" fontId="12" fillId="0" borderId="0" xfId="0" applyNumberFormat="1" applyFont="1" applyFill="1" applyAlignment="1">
      <alignment horizontal="right"/>
    </xf>
    <xf numFmtId="14" fontId="12" fillId="0" borderId="0" xfId="0" applyNumberFormat="1" applyFont="1" applyFill="1" applyAlignment="1">
      <alignment horizontal="left"/>
    </xf>
    <xf numFmtId="0" fontId="4" fillId="0" borderId="0" xfId="0" applyFont="1" applyFill="1"/>
    <xf numFmtId="0" fontId="14" fillId="0" borderId="0" xfId="0" applyFont="1"/>
    <xf numFmtId="0" fontId="15" fillId="0" borderId="0" xfId="0" applyFont="1"/>
    <xf numFmtId="14" fontId="0" fillId="0" borderId="0" xfId="0" applyNumberFormat="1"/>
    <xf numFmtId="2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wrapText="1"/>
    </xf>
    <xf numFmtId="0" fontId="7" fillId="0" borderId="1" xfId="0" applyFont="1" applyBorder="1"/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Fill="1" applyAlignment="1">
      <alignment horizontal="left" wrapText="1"/>
    </xf>
    <xf numFmtId="1" fontId="1" fillId="0" borderId="0" xfId="0" applyNumberFormat="1" applyFont="1" applyFill="1" applyAlignment="1">
      <alignment horizontal="left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4</xdr:row>
      <xdr:rowOff>960120</xdr:rowOff>
    </xdr:from>
    <xdr:to>
      <xdr:col>11</xdr:col>
      <xdr:colOff>0</xdr:colOff>
      <xdr:row>4</xdr:row>
      <xdr:rowOff>1310640</xdr:rowOff>
    </xdr:to>
    <xdr:pic>
      <xdr:nvPicPr>
        <xdr:cNvPr id="1410" name="Picture 1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7260" y="3482340"/>
          <a:ext cx="187452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22860</xdr:colOff>
      <xdr:row>4</xdr:row>
      <xdr:rowOff>922020</xdr:rowOff>
    </xdr:from>
    <xdr:to>
      <xdr:col>9</xdr:col>
      <xdr:colOff>1051560</xdr:colOff>
      <xdr:row>4</xdr:row>
      <xdr:rowOff>1356360</xdr:rowOff>
    </xdr:to>
    <xdr:pic>
      <xdr:nvPicPr>
        <xdr:cNvPr id="1411" name="Picture 2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78040" y="3444240"/>
          <a:ext cx="10287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274320</xdr:colOff>
      <xdr:row>4</xdr:row>
      <xdr:rowOff>1409700</xdr:rowOff>
    </xdr:from>
    <xdr:to>
      <xdr:col>11</xdr:col>
      <xdr:colOff>434340</xdr:colOff>
      <xdr:row>4</xdr:row>
      <xdr:rowOff>1645920</xdr:rowOff>
    </xdr:to>
    <xdr:pic>
      <xdr:nvPicPr>
        <xdr:cNvPr id="1412" name="Picture 6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706100" y="3931920"/>
          <a:ext cx="16002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274320</xdr:colOff>
      <xdr:row>4</xdr:row>
      <xdr:rowOff>1409700</xdr:rowOff>
    </xdr:from>
    <xdr:to>
      <xdr:col>11</xdr:col>
      <xdr:colOff>434340</xdr:colOff>
      <xdr:row>4</xdr:row>
      <xdr:rowOff>1645920</xdr:rowOff>
    </xdr:to>
    <xdr:pic>
      <xdr:nvPicPr>
        <xdr:cNvPr id="1413" name="Picture 6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706100" y="3931920"/>
          <a:ext cx="16002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</xdr:colOff>
      <xdr:row>4</xdr:row>
      <xdr:rowOff>960120</xdr:rowOff>
    </xdr:from>
    <xdr:to>
      <xdr:col>11</xdr:col>
      <xdr:colOff>0</xdr:colOff>
      <xdr:row>4</xdr:row>
      <xdr:rowOff>1310640</xdr:rowOff>
    </xdr:to>
    <xdr:pic>
      <xdr:nvPicPr>
        <xdr:cNvPr id="1414" name="Picture 1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7260" y="3482340"/>
          <a:ext cx="187452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22860</xdr:colOff>
      <xdr:row>4</xdr:row>
      <xdr:rowOff>922020</xdr:rowOff>
    </xdr:from>
    <xdr:to>
      <xdr:col>9</xdr:col>
      <xdr:colOff>1051560</xdr:colOff>
      <xdr:row>4</xdr:row>
      <xdr:rowOff>1356360</xdr:rowOff>
    </xdr:to>
    <xdr:pic>
      <xdr:nvPicPr>
        <xdr:cNvPr id="1415" name="Picture 2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78040" y="3444240"/>
          <a:ext cx="10287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198120</xdr:colOff>
      <xdr:row>4</xdr:row>
      <xdr:rowOff>2677584</xdr:rowOff>
    </xdr:from>
    <xdr:to>
      <xdr:col>11</xdr:col>
      <xdr:colOff>2063750</xdr:colOff>
      <xdr:row>4</xdr:row>
      <xdr:rowOff>3302000</xdr:rowOff>
    </xdr:to>
    <xdr:pic>
      <xdr:nvPicPr>
        <xdr:cNvPr id="1416" name="Picture 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077787" y="5418667"/>
          <a:ext cx="1865630" cy="624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tabSelected="1" topLeftCell="A7" zoomScale="90" zoomScaleNormal="90" workbookViewId="0">
      <selection activeCell="R5" sqref="R5"/>
    </sheetView>
  </sheetViews>
  <sheetFormatPr defaultRowHeight="15" x14ac:dyDescent="0.25"/>
  <cols>
    <col min="1" max="1" width="5.28515625" customWidth="1"/>
    <col min="2" max="2" width="32.5703125" customWidth="1"/>
    <col min="3" max="3" width="16.5703125" customWidth="1"/>
    <col min="4" max="4" width="9.7109375" customWidth="1"/>
    <col min="5" max="5" width="9.140625" customWidth="1"/>
    <col min="6" max="6" width="10.85546875" customWidth="1"/>
    <col min="7" max="8" width="10.5703125" customWidth="1"/>
    <col min="9" max="9" width="11.5703125" customWidth="1"/>
    <col min="10" max="10" width="20.140625" customWidth="1"/>
    <col min="11" max="11" width="27.7109375" customWidth="1"/>
    <col min="12" max="12" width="34.140625" customWidth="1"/>
    <col min="13" max="13" width="13.140625" customWidth="1"/>
    <col min="14" max="14" width="13.28515625" customWidth="1"/>
    <col min="15" max="15" width="23.42578125" customWidth="1"/>
  </cols>
  <sheetData>
    <row r="1" spans="1:26" s="9" customFormat="1" ht="77.25" customHeight="1" x14ac:dyDescent="0.3">
      <c r="F1" s="10"/>
      <c r="G1" s="11"/>
      <c r="H1" s="10"/>
      <c r="K1" s="10"/>
      <c r="L1" s="34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3" customFormat="1" ht="29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4"/>
      <c r="M2" s="2"/>
      <c r="N2" s="2"/>
      <c r="O2" s="2"/>
    </row>
    <row r="3" spans="1:26" s="3" customFormat="1" ht="51.75" customHeight="1" x14ac:dyDescent="0.45">
      <c r="A3" s="37" t="s">
        <v>20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26" ht="58.15" customHeight="1" x14ac:dyDescent="0.25">
      <c r="A4" s="39" t="s">
        <v>12</v>
      </c>
      <c r="B4" s="39" t="s">
        <v>0</v>
      </c>
      <c r="C4" s="39" t="s">
        <v>14</v>
      </c>
      <c r="D4" s="39" t="s">
        <v>1</v>
      </c>
      <c r="E4" s="39" t="s">
        <v>2</v>
      </c>
      <c r="F4" s="39" t="s">
        <v>3</v>
      </c>
      <c r="G4" s="39"/>
      <c r="H4" s="39"/>
      <c r="I4" s="36" t="s">
        <v>4</v>
      </c>
      <c r="J4" s="36"/>
      <c r="K4" s="36"/>
      <c r="L4" s="38" t="s">
        <v>5</v>
      </c>
      <c r="M4" s="38"/>
      <c r="N4" s="38"/>
      <c r="O4" s="38"/>
    </row>
    <row r="5" spans="1:26" ht="279.75" customHeight="1" x14ac:dyDescent="0.25">
      <c r="A5" s="39"/>
      <c r="B5" s="39"/>
      <c r="C5" s="39"/>
      <c r="D5" s="39"/>
      <c r="E5" s="39"/>
      <c r="F5" s="25" t="s">
        <v>15</v>
      </c>
      <c r="G5" s="25" t="s">
        <v>16</v>
      </c>
      <c r="H5" s="25" t="s">
        <v>17</v>
      </c>
      <c r="I5" s="26" t="s">
        <v>6</v>
      </c>
      <c r="J5" s="25" t="s">
        <v>7</v>
      </c>
      <c r="K5" s="25" t="s">
        <v>10</v>
      </c>
      <c r="L5" s="27" t="s">
        <v>13</v>
      </c>
      <c r="M5" s="25" t="s">
        <v>8</v>
      </c>
      <c r="N5" s="25" t="s">
        <v>18</v>
      </c>
      <c r="O5" s="25" t="s">
        <v>9</v>
      </c>
    </row>
    <row r="6" spans="1:26" s="1" customFormat="1" ht="43.5" customHeight="1" x14ac:dyDescent="0.3">
      <c r="A6" s="20">
        <v>1</v>
      </c>
      <c r="B6" s="28" t="s">
        <v>21</v>
      </c>
      <c r="C6" s="21" t="s">
        <v>11</v>
      </c>
      <c r="D6" s="19" t="s">
        <v>19</v>
      </c>
      <c r="E6" s="18">
        <v>100</v>
      </c>
      <c r="F6" s="17">
        <v>513</v>
      </c>
      <c r="G6" s="17">
        <v>480</v>
      </c>
      <c r="H6" s="17">
        <v>477.5</v>
      </c>
      <c r="I6" s="5">
        <f>(F6+G6+H6)/3</f>
        <v>490.16666666666669</v>
      </c>
      <c r="J6" s="7">
        <f>SQRT(((SUM((POWER(H6-I6,2)),(POWER(G6-I6,2)),(POWER(F6-I6,2)))/(COLUMNS(F6:H6)-1))))</f>
        <v>19.813715788143661</v>
      </c>
      <c r="K6" s="7">
        <f>J6/I6*100</f>
        <v>4.0422405552146197</v>
      </c>
      <c r="L6" s="6">
        <f>I6*E6</f>
        <v>49016.666666666672</v>
      </c>
      <c r="M6" s="22">
        <f>L6/E6</f>
        <v>490.16666666666674</v>
      </c>
      <c r="N6" s="8">
        <f>ROUNDDOWN(M6,2)</f>
        <v>490.16</v>
      </c>
      <c r="O6" s="23">
        <f>N6*E6</f>
        <v>49016</v>
      </c>
    </row>
    <row r="7" spans="1:26" s="1" customFormat="1" ht="43.5" customHeight="1" x14ac:dyDescent="0.3">
      <c r="A7" s="20">
        <v>2</v>
      </c>
      <c r="B7" s="28" t="s">
        <v>22</v>
      </c>
      <c r="C7" s="21" t="s">
        <v>11</v>
      </c>
      <c r="D7" s="19" t="s">
        <v>19</v>
      </c>
      <c r="E7" s="18">
        <v>100</v>
      </c>
      <c r="F7" s="17">
        <v>513</v>
      </c>
      <c r="G7" s="17">
        <v>480</v>
      </c>
      <c r="H7" s="17">
        <v>477.5</v>
      </c>
      <c r="I7" s="5">
        <f t="shared" ref="I7:I9" si="0">(F7+G7+H7)/3</f>
        <v>490.16666666666669</v>
      </c>
      <c r="J7" s="7">
        <f t="shared" ref="J7:J9" si="1">SQRT(((SUM((POWER(H7-I7,2)),(POWER(G7-I7,2)),(POWER(F7-I7,2)))/(COLUMNS(F7:H7)-1))))</f>
        <v>19.813715788143661</v>
      </c>
      <c r="K7" s="7">
        <f t="shared" ref="K7:K9" si="2">J7/I7*100</f>
        <v>4.0422405552146197</v>
      </c>
      <c r="L7" s="6">
        <f t="shared" ref="L7:L9" si="3">I7*E7</f>
        <v>49016.666666666672</v>
      </c>
      <c r="M7" s="22">
        <f t="shared" ref="M7:M9" si="4">L7/E7</f>
        <v>490.16666666666674</v>
      </c>
      <c r="N7" s="8">
        <f t="shared" ref="N7:N9" si="5">ROUNDDOWN(M7,2)</f>
        <v>490.16</v>
      </c>
      <c r="O7" s="23">
        <f t="shared" ref="O7:O9" si="6">N7*E7</f>
        <v>49016</v>
      </c>
    </row>
    <row r="8" spans="1:26" s="1" customFormat="1" ht="43.5" customHeight="1" x14ac:dyDescent="0.3">
      <c r="A8" s="20">
        <v>3</v>
      </c>
      <c r="B8" s="24" t="s">
        <v>23</v>
      </c>
      <c r="C8" s="21" t="s">
        <v>11</v>
      </c>
      <c r="D8" s="19" t="s">
        <v>19</v>
      </c>
      <c r="E8" s="18">
        <v>100</v>
      </c>
      <c r="F8" s="17">
        <v>513</v>
      </c>
      <c r="G8" s="17">
        <v>500</v>
      </c>
      <c r="H8" s="17">
        <v>477.5</v>
      </c>
      <c r="I8" s="5">
        <f t="shared" si="0"/>
        <v>496.83333333333331</v>
      </c>
      <c r="J8" s="7">
        <f t="shared" si="1"/>
        <v>17.960605038064095</v>
      </c>
      <c r="K8" s="7">
        <f t="shared" si="2"/>
        <v>3.6150161096405427</v>
      </c>
      <c r="L8" s="6">
        <f t="shared" si="3"/>
        <v>49683.333333333328</v>
      </c>
      <c r="M8" s="22">
        <f t="shared" si="4"/>
        <v>496.83333333333326</v>
      </c>
      <c r="N8" s="8">
        <f t="shared" si="5"/>
        <v>496.83</v>
      </c>
      <c r="O8" s="23">
        <f t="shared" si="6"/>
        <v>49683</v>
      </c>
    </row>
    <row r="9" spans="1:26" s="1" customFormat="1" ht="54.75" customHeight="1" x14ac:dyDescent="0.3">
      <c r="A9" s="20">
        <v>4</v>
      </c>
      <c r="B9" s="24" t="s">
        <v>24</v>
      </c>
      <c r="C9" s="21" t="s">
        <v>11</v>
      </c>
      <c r="D9" s="19" t="s">
        <v>19</v>
      </c>
      <c r="E9" s="18">
        <v>100</v>
      </c>
      <c r="F9" s="17">
        <v>513</v>
      </c>
      <c r="G9" s="17">
        <v>500</v>
      </c>
      <c r="H9" s="17">
        <v>477.5</v>
      </c>
      <c r="I9" s="5">
        <f t="shared" si="0"/>
        <v>496.83333333333331</v>
      </c>
      <c r="J9" s="7">
        <f t="shared" si="1"/>
        <v>17.960605038064095</v>
      </c>
      <c r="K9" s="7">
        <f t="shared" si="2"/>
        <v>3.6150161096405427</v>
      </c>
      <c r="L9" s="6">
        <f t="shared" si="3"/>
        <v>49683.333333333328</v>
      </c>
      <c r="M9" s="22">
        <f t="shared" si="4"/>
        <v>496.83333333333326</v>
      </c>
      <c r="N9" s="8">
        <f t="shared" si="5"/>
        <v>496.83</v>
      </c>
      <c r="O9" s="23">
        <f t="shared" si="6"/>
        <v>49683</v>
      </c>
    </row>
    <row r="10" spans="1:26" s="15" customFormat="1" ht="141" customHeight="1" x14ac:dyDescent="0.25">
      <c r="A10" s="32">
        <v>5</v>
      </c>
      <c r="B10" s="29" t="s">
        <v>25</v>
      </c>
      <c r="C10" s="21" t="s">
        <v>11</v>
      </c>
      <c r="D10" s="19" t="s">
        <v>19</v>
      </c>
      <c r="E10" s="18">
        <v>100</v>
      </c>
      <c r="F10" s="17">
        <v>862.06</v>
      </c>
      <c r="G10" s="17">
        <v>862.06</v>
      </c>
      <c r="H10" s="17">
        <v>862.06</v>
      </c>
      <c r="I10" s="5">
        <f t="shared" ref="I10" si="7">(F10+G10+H10)/3</f>
        <v>862.06</v>
      </c>
      <c r="J10" s="7">
        <f t="shared" ref="J10" si="8">SQRT(((SUM((POWER(H10-I10,2)),(POWER(G10-I10,2)),(POWER(F10-I10,2)))/(COLUMNS(F10:H10)-1))))</f>
        <v>0</v>
      </c>
      <c r="K10" s="7">
        <f t="shared" ref="K10" si="9">J10/I10*100</f>
        <v>0</v>
      </c>
      <c r="L10" s="6">
        <f t="shared" ref="L10" si="10">I10*E10</f>
        <v>86206</v>
      </c>
      <c r="M10" s="22">
        <f t="shared" ref="M10" si="11">L10/E10</f>
        <v>862.06</v>
      </c>
      <c r="N10" s="8">
        <f t="shared" ref="N10" si="12">ROUNDDOWN(M10,2)</f>
        <v>862.06</v>
      </c>
      <c r="O10" s="23">
        <f t="shared" ref="O10" si="13">N10*E10</f>
        <v>86206</v>
      </c>
    </row>
    <row r="11" spans="1:26" s="1" customFormat="1" ht="15" customHeight="1" x14ac:dyDescent="0.3">
      <c r="A11" s="30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3">
        <f>SUM(O6:O10)</f>
        <v>283604</v>
      </c>
    </row>
    <row r="12" spans="1:26" s="1" customFormat="1" ht="32.25" customHeight="1" x14ac:dyDescent="0.3">
      <c r="A12" s="12"/>
      <c r="B12" s="13"/>
      <c r="C12" s="14"/>
      <c r="D12"/>
      <c r="E12"/>
      <c r="F12"/>
      <c r="G12"/>
      <c r="H12"/>
      <c r="I12"/>
      <c r="J12"/>
      <c r="K12"/>
      <c r="L12"/>
      <c r="M12"/>
      <c r="N12"/>
      <c r="O12"/>
    </row>
    <row r="13" spans="1:26" s="1" customFormat="1" ht="32.25" customHeight="1" x14ac:dyDescent="0.3">
      <c r="A13"/>
      <c r="B13" s="13"/>
      <c r="C13" s="14"/>
      <c r="D13"/>
      <c r="E13"/>
      <c r="F13"/>
      <c r="G13"/>
      <c r="H13"/>
      <c r="I13"/>
      <c r="J13"/>
      <c r="K13"/>
      <c r="L13"/>
      <c r="M13"/>
      <c r="N13"/>
      <c r="O13"/>
    </row>
    <row r="14" spans="1:26" s="1" customFormat="1" ht="32.25" customHeight="1" x14ac:dyDescent="0.3">
      <c r="A14"/>
      <c r="B14" s="16"/>
      <c r="D14"/>
      <c r="E14"/>
      <c r="F14"/>
      <c r="G14"/>
      <c r="H14"/>
      <c r="I14"/>
      <c r="J14"/>
      <c r="K14"/>
      <c r="L14"/>
      <c r="M14"/>
      <c r="N14"/>
      <c r="O14"/>
    </row>
    <row r="15" spans="1:26" s="1" customFormat="1" ht="32.25" customHeight="1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26" s="1" customFormat="1" ht="32.25" customHeight="1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</sheetData>
  <mergeCells count="10">
    <mergeCell ref="L1:Z1"/>
    <mergeCell ref="I4:K4"/>
    <mergeCell ref="A3:O3"/>
    <mergeCell ref="L4:O4"/>
    <mergeCell ref="A4:A5"/>
    <mergeCell ref="B4:B5"/>
    <mergeCell ref="C4:C5"/>
    <mergeCell ref="F4:H4"/>
    <mergeCell ref="D4:D5"/>
    <mergeCell ref="E4:E5"/>
  </mergeCells>
  <phoneticPr fontId="10" type="noConversion"/>
  <pageMargins left="0.31496062992125984" right="0.31496062992125984" top="0.39370078740157483" bottom="0.35433070866141736" header="0" footer="0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2016-09-27T06:12:15Z</cp:lastPrinted>
  <dcterms:created xsi:type="dcterms:W3CDTF">2006-09-28T05:33:49Z</dcterms:created>
  <dcterms:modified xsi:type="dcterms:W3CDTF">2026-08-13T03:51:31Z</dcterms:modified>
</cp:coreProperties>
</file>