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Цюрик О.П,\ЗАКУПКИ 2026\Матвеев К.А\Поставка системы контроля обхода территории\"/>
    </mc:Choice>
  </mc:AlternateContent>
  <bookViews>
    <workbookView xWindow="0" yWindow="0" windowWidth="28800" windowHeight="12435"/>
  </bookViews>
  <sheets>
    <sheet name="НМЦК" sheetId="5" r:id="rId1"/>
  </sheets>
  <definedNames>
    <definedName name="_xlnm.Print_Area" localSheetId="0">НМЦК!$A$1:$Q$9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5" l="1"/>
  <c r="O8" i="5"/>
  <c r="Q8" i="5"/>
  <c r="P8" i="5"/>
  <c r="Q7" i="5" l="1"/>
  <c r="P7" i="5"/>
  <c r="O7" i="5"/>
  <c r="N7" i="5"/>
  <c r="M7" i="5"/>
  <c r="L7" i="5"/>
  <c r="K7" i="5"/>
  <c r="J7" i="5"/>
  <c r="I7" i="5"/>
  <c r="H7" i="5"/>
  <c r="Q6" i="5" l="1"/>
  <c r="P6" i="5"/>
  <c r="O6" i="5"/>
  <c r="K6" i="5"/>
  <c r="L6" i="5" s="1"/>
  <c r="M6" i="5" s="1"/>
  <c r="N6" i="5" s="1"/>
  <c r="Q5" i="5"/>
  <c r="P5" i="5"/>
  <c r="K5" i="5"/>
  <c r="L5" i="5" s="1"/>
  <c r="O5" i="5"/>
  <c r="I6" i="5"/>
  <c r="J6" i="5" s="1"/>
  <c r="H6" i="5"/>
  <c r="M5" i="5" l="1"/>
  <c r="H5" i="5"/>
  <c r="I5" i="5" s="1"/>
  <c r="J5" i="5" s="1"/>
  <c r="N5" i="5" l="1"/>
</calcChain>
</file>

<file path=xl/sharedStrings.xml><?xml version="1.0" encoding="utf-8"?>
<sst xmlns="http://schemas.openxmlformats.org/spreadsheetml/2006/main" count="30" uniqueCount="28">
  <si>
    <t>Среднее квадратичное отклонение</t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</si>
  <si>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</si>
  <si>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</si>
  <si>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Цена за единицу изм. (руб.)</t>
  </si>
  <si>
    <t>Источник информации о цене (руб./ед.изм.)</t>
  </si>
  <si>
    <t>Однородность совокупности значений выявленных цен, используемых в расчете НМЦК</t>
  </si>
  <si>
    <t>Цена за единицу изм. с округлением до сотых долей после запятой (руб.)</t>
  </si>
  <si>
    <t>НМЦК с учетом округления цены за единицу (руб.)</t>
  </si>
  <si>
    <t>НМЦК Поставщик №1</t>
  </si>
  <si>
    <t>НМЦК Поставщик №2</t>
  </si>
  <si>
    <t>НМЦК Поставщик №3</t>
  </si>
  <si>
    <t>Наименование товара</t>
  </si>
  <si>
    <t>№ п/п</t>
  </si>
  <si>
    <t>Приложение №  2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</si>
  <si>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</si>
  <si>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</si>
  <si>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  В результате проведенного расчета Н(М)ЦК, ЦКЕП контракта составила, руб.:</t>
  </si>
  <si>
    <t>Кол-во</t>
  </si>
  <si>
    <t>Ед. изм.</t>
  </si>
  <si>
    <t>НМЦК, определенная методом анализа рыночных цен</t>
  </si>
  <si>
    <t>Метка</t>
  </si>
  <si>
    <t>штука</t>
  </si>
  <si>
    <t xml:space="preserve">Считывающие устройство </t>
  </si>
  <si>
    <t xml:space="preserve">Поставщик 1                  Коммерческое предложение      вх. № 814 от 27.05.2026
</t>
  </si>
  <si>
    <t>Индукционная USB дата станция</t>
  </si>
  <si>
    <r>
      <t xml:space="preserve">Поставщик 2                  Коммерческое предложение     вх. </t>
    </r>
    <r>
      <rPr>
        <b/>
        <sz val="12"/>
        <rFont val="Times New Roman"/>
        <family val="1"/>
        <charset val="204"/>
      </rPr>
      <t>№ 817 от 28.05.2026</t>
    </r>
    <r>
      <rPr>
        <b/>
        <sz val="12"/>
        <color theme="1"/>
        <rFont val="Times New Roman"/>
        <family val="1"/>
        <charset val="204"/>
      </rPr>
      <t xml:space="preserve">
</t>
    </r>
  </si>
  <si>
    <t xml:space="preserve">Поставщик 3                  Коммерческое предложение    вх. № 813 от 27.05.2026
</t>
  </si>
  <si>
    <r>
      <t xml:space="preserve">Начальная (максимальная) цена контракта определена методом сопоставимых рыночных цен (анализа рынка) данной продукции.
В целях улучшения экономических показателей учреждения и руководствуясь ст.28 и ст.34 БК РФ начальная цена определена как наименьшая из предложенных, потенциальными участниками размещения заказа:
Начальная максимальная цена составляет:
</t>
    </r>
    <r>
      <rPr>
        <sz val="14"/>
        <rFont val="Times New Roman"/>
        <family val="1"/>
        <charset val="204"/>
      </rPr>
      <t>29200 (двадцать девять тысяч двести) рублей 00 копеек</t>
    </r>
    <r>
      <rPr>
        <sz val="14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</si>
</sst>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6E38632-553A-4106-A760-B24443B6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8225" y="25812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F600F4E1-EFAD-4C8F-A9BA-2968B7F2F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8225" y="25812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6A14A281-E306-4B95-80CE-930E387D4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01175" y="22955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83E5767A-5BF0-42A8-BDEF-96F79515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72475" y="22669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A1E9A10B-63C8-409A-B83B-3287E4E8B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53675" y="29432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8D26B6DE-1DA5-4584-9222-3D737D766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39425" y="25812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90" zoomScaleNormal="90" workbookViewId="0">
      <selection activeCell="B5" sqref="B5"/>
    </sheetView>
  </sheetViews>
  <sheetFormatPr defaultRowHeight="15" x14ac:dyDescent="0.25"/>
  <cols>
    <col min="1" max="1" width="3.7109375" style="11" customWidth="1"/>
    <col min="2" max="2" width="28.7109375" style="11" customWidth="1"/>
    <col min="3" max="3" width="7.5703125" style="11" customWidth="1"/>
    <col min="4" max="4" width="7.42578125" style="12" customWidth="1"/>
    <col min="5" max="5" width="19.42578125" style="11" customWidth="1"/>
    <col min="6" max="9" width="15.7109375" style="11" customWidth="1"/>
    <col min="10" max="10" width="15.140625" style="11" customWidth="1"/>
    <col min="11" max="11" width="42.28515625" style="11" customWidth="1"/>
    <col min="12" max="12" width="11.7109375" style="11" customWidth="1"/>
    <col min="13" max="13" width="12.28515625" style="11" customWidth="1"/>
    <col min="14" max="14" width="15.42578125" style="11" customWidth="1"/>
    <col min="15" max="17" width="13.7109375" style="11" customWidth="1"/>
    <col min="18" max="20" width="9.85546875" style="11" bestFit="1" customWidth="1"/>
    <col min="21" max="16384" width="9.140625" style="11"/>
  </cols>
  <sheetData>
    <row r="1" spans="1:21" ht="20.100000000000001" customHeight="1" x14ac:dyDescent="0.25">
      <c r="A1" s="14"/>
      <c r="B1" s="14"/>
      <c r="C1" s="14"/>
      <c r="D1" s="15"/>
      <c r="E1" s="14"/>
      <c r="F1" s="16"/>
      <c r="G1" s="16"/>
      <c r="H1" s="14"/>
      <c r="I1" s="14"/>
      <c r="J1" s="14"/>
      <c r="K1" s="14"/>
      <c r="L1" s="14"/>
      <c r="M1" s="14"/>
      <c r="N1" s="14"/>
      <c r="O1" s="32" t="s">
        <v>13</v>
      </c>
      <c r="P1" s="32"/>
      <c r="Q1" s="32"/>
      <c r="R1" s="13"/>
      <c r="S1" s="13"/>
      <c r="T1" s="13"/>
      <c r="U1" s="12"/>
    </row>
    <row r="2" spans="1:21" ht="20.100000000000001" customHeight="1" x14ac:dyDescent="0.25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2"/>
      <c r="S2" s="2"/>
      <c r="T2" s="2"/>
      <c r="U2" s="2"/>
    </row>
    <row r="3" spans="1:21" ht="66" customHeight="1" x14ac:dyDescent="0.25">
      <c r="A3" s="33" t="s">
        <v>12</v>
      </c>
      <c r="B3" s="37" t="s">
        <v>11</v>
      </c>
      <c r="C3" s="38" t="s">
        <v>18</v>
      </c>
      <c r="D3" s="38" t="s">
        <v>17</v>
      </c>
      <c r="E3" s="33" t="s">
        <v>4</v>
      </c>
      <c r="F3" s="33"/>
      <c r="G3" s="33"/>
      <c r="H3" s="40" t="s">
        <v>5</v>
      </c>
      <c r="I3" s="40"/>
      <c r="J3" s="40"/>
      <c r="K3" s="36" t="s">
        <v>19</v>
      </c>
      <c r="L3" s="36"/>
      <c r="M3" s="36"/>
      <c r="N3" s="36"/>
      <c r="O3" s="35" t="s">
        <v>8</v>
      </c>
      <c r="P3" s="35" t="s">
        <v>9</v>
      </c>
      <c r="Q3" s="35" t="s">
        <v>10</v>
      </c>
    </row>
    <row r="4" spans="1:21" ht="216" customHeight="1" x14ac:dyDescent="0.25">
      <c r="A4" s="33"/>
      <c r="B4" s="37"/>
      <c r="C4" s="39"/>
      <c r="D4" s="39"/>
      <c r="E4" s="17" t="s">
        <v>23</v>
      </c>
      <c r="F4" s="18" t="s">
        <v>25</v>
      </c>
      <c r="G4" s="17" t="s">
        <v>26</v>
      </c>
      <c r="H4" s="19" t="s">
        <v>1</v>
      </c>
      <c r="I4" s="19" t="s">
        <v>0</v>
      </c>
      <c r="J4" s="19" t="s">
        <v>14</v>
      </c>
      <c r="K4" s="20" t="s">
        <v>15</v>
      </c>
      <c r="L4" s="18" t="s">
        <v>3</v>
      </c>
      <c r="M4" s="18" t="s">
        <v>6</v>
      </c>
      <c r="N4" s="18" t="s">
        <v>7</v>
      </c>
      <c r="O4" s="35"/>
      <c r="P4" s="35"/>
      <c r="Q4" s="35"/>
    </row>
    <row r="5" spans="1:21" ht="49.5" customHeight="1" x14ac:dyDescent="0.25">
      <c r="A5" s="21">
        <v>1</v>
      </c>
      <c r="B5" s="29" t="s">
        <v>22</v>
      </c>
      <c r="C5" s="29" t="s">
        <v>21</v>
      </c>
      <c r="D5" s="22">
        <v>1</v>
      </c>
      <c r="E5" s="23">
        <v>18800</v>
      </c>
      <c r="F5" s="31">
        <v>32000</v>
      </c>
      <c r="G5" s="23">
        <v>19500</v>
      </c>
      <c r="H5" s="24">
        <f>AVERAGE(E5:G5)</f>
        <v>23433.333333333332</v>
      </c>
      <c r="I5" s="25">
        <f>SQRT(((SUM((POWER(E5-H5,2)),(POWER(F5-H5,2)),(POWER(G5-H5,2)))/(COLUMNS(E5:G5)-1))))</f>
        <v>7427.2022547748984</v>
      </c>
      <c r="J5" s="25">
        <f>I5/H5*100</f>
        <v>31.695030959210097</v>
      </c>
      <c r="K5" s="24">
        <f>((1/3)*(SUM(E5:G5)))</f>
        <v>23433.333333333332</v>
      </c>
      <c r="L5" s="24">
        <f>K5/D5</f>
        <v>23433.333333333332</v>
      </c>
      <c r="M5" s="24">
        <f>ROUND(L5,2)</f>
        <v>23433.33</v>
      </c>
      <c r="N5" s="24">
        <f>M5*D5</f>
        <v>23433.33</v>
      </c>
      <c r="O5" s="26">
        <f>D5*E5</f>
        <v>18800</v>
      </c>
      <c r="P5" s="27">
        <f>D5*F5</f>
        <v>32000</v>
      </c>
      <c r="Q5" s="25">
        <f>D5*G5</f>
        <v>19500</v>
      </c>
    </row>
    <row r="6" spans="1:21" ht="49.5" customHeight="1" x14ac:dyDescent="0.25">
      <c r="A6" s="21">
        <v>2</v>
      </c>
      <c r="B6" s="29" t="s">
        <v>20</v>
      </c>
      <c r="C6" s="29" t="s">
        <v>21</v>
      </c>
      <c r="D6" s="22">
        <v>10</v>
      </c>
      <c r="E6" s="23">
        <v>440</v>
      </c>
      <c r="F6" s="23">
        <v>350</v>
      </c>
      <c r="G6" s="23">
        <v>495</v>
      </c>
      <c r="H6" s="24">
        <f>AVERAGE(E6:G6)</f>
        <v>428.33333333333331</v>
      </c>
      <c r="I6" s="25">
        <f>SQRT(((SUM((POWER(E6-H6,2)),(POWER(F6-H6,2)),(POWER(G6-H6,2)))/(COLUMNS(E6:G6)-1))))</f>
        <v>73.200637519992497</v>
      </c>
      <c r="J6" s="25">
        <f>I6/H6*100</f>
        <v>17.089643000776459</v>
      </c>
      <c r="K6" s="24">
        <f>((1/3)*(SUM(E6:G6)))</f>
        <v>428.33333333333331</v>
      </c>
      <c r="L6" s="24">
        <f>K6/D6</f>
        <v>42.833333333333329</v>
      </c>
      <c r="M6" s="24">
        <f>ROUND(L6,2)</f>
        <v>42.83</v>
      </c>
      <c r="N6" s="24">
        <f>M6*D6</f>
        <v>428.29999999999995</v>
      </c>
      <c r="O6" s="26">
        <f>D6*E6</f>
        <v>4400</v>
      </c>
      <c r="P6" s="27">
        <f>D6*F6</f>
        <v>3500</v>
      </c>
      <c r="Q6" s="25">
        <f>D6*G6</f>
        <v>4950</v>
      </c>
    </row>
    <row r="7" spans="1:21" ht="49.5" customHeight="1" x14ac:dyDescent="0.25">
      <c r="A7" s="21">
        <v>3</v>
      </c>
      <c r="B7" s="29" t="s">
        <v>24</v>
      </c>
      <c r="C7" s="29" t="s">
        <v>21</v>
      </c>
      <c r="D7" s="22">
        <v>1</v>
      </c>
      <c r="E7" s="23">
        <v>6000</v>
      </c>
      <c r="F7" s="23">
        <v>5910</v>
      </c>
      <c r="G7" s="23">
        <v>6500</v>
      </c>
      <c r="H7" s="24">
        <f>AVERAGE(E7:G7)</f>
        <v>6136.666666666667</v>
      </c>
      <c r="I7" s="25">
        <f>SQRT(((SUM((POWER(E7-H7,2)),(POWER(F7-H7,2)),(POWER(G7-H7,2)))/(COLUMNS(E7:G7)-1))))</f>
        <v>317.8574103797697</v>
      </c>
      <c r="J7" s="25">
        <f>I7/H7*100</f>
        <v>5.1796427546947807</v>
      </c>
      <c r="K7" s="24">
        <f>((1/3)*(SUM(E7:G7)))</f>
        <v>6136.6666666666661</v>
      </c>
      <c r="L7" s="24">
        <f>K7/D7</f>
        <v>6136.6666666666661</v>
      </c>
      <c r="M7" s="24">
        <f>ROUND(L7,2)</f>
        <v>6136.67</v>
      </c>
      <c r="N7" s="24">
        <f>M7*D7</f>
        <v>6136.67</v>
      </c>
      <c r="O7" s="26">
        <f>D7*E7</f>
        <v>6000</v>
      </c>
      <c r="P7" s="27">
        <f>D7*F7</f>
        <v>5910</v>
      </c>
      <c r="Q7" s="25">
        <f>D7*G7</f>
        <v>6500</v>
      </c>
    </row>
    <row r="8" spans="1:21" ht="20.100000000000001" customHeight="1" x14ac:dyDescent="0.25">
      <c r="A8" s="41" t="s">
        <v>16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28">
        <f>N5+N6+N7</f>
        <v>29998.300000000003</v>
      </c>
      <c r="O8" s="30">
        <f>O5+O6+O7</f>
        <v>29200</v>
      </c>
      <c r="P8" s="28">
        <f>P5+P6+P7</f>
        <v>41410</v>
      </c>
      <c r="Q8" s="28">
        <f>Q5+Q6+Q7</f>
        <v>30950</v>
      </c>
    </row>
    <row r="9" spans="1:21" ht="93.75" customHeight="1" x14ac:dyDescent="0.3">
      <c r="A9" s="34" t="s">
        <v>27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1"/>
      <c r="S9" s="1"/>
      <c r="T9" s="1"/>
    </row>
    <row r="10" spans="1:21" ht="15" customHeight="1" x14ac:dyDescent="0.25">
      <c r="S10" s="9"/>
      <c r="T10" s="7"/>
    </row>
    <row r="11" spans="1:21" ht="15" customHeight="1" x14ac:dyDescent="0.25">
      <c r="A11" s="3"/>
      <c r="B11" s="4"/>
      <c r="C11" s="4"/>
      <c r="D11" s="5"/>
      <c r="E11" s="6"/>
      <c r="F11" s="6"/>
      <c r="G11" s="4"/>
      <c r="H11" s="7"/>
      <c r="I11" s="7"/>
      <c r="J11" s="7"/>
      <c r="K11" s="8"/>
      <c r="L11" s="7"/>
      <c r="M11" s="7"/>
      <c r="N11" s="8"/>
      <c r="O11" s="8"/>
      <c r="P11" s="8"/>
      <c r="Q11" s="8"/>
      <c r="R11" s="9"/>
      <c r="S11" s="9"/>
      <c r="T11" s="7"/>
    </row>
    <row r="12" spans="1:21" ht="15" customHeight="1" x14ac:dyDescent="0.25">
      <c r="A12" s="3"/>
      <c r="B12" s="4"/>
      <c r="C12" s="4"/>
      <c r="D12" s="5"/>
      <c r="E12" s="6"/>
      <c r="F12" s="6"/>
      <c r="G12" s="4"/>
      <c r="H12" s="7"/>
      <c r="I12" s="7"/>
      <c r="J12" s="7"/>
      <c r="K12" s="8"/>
      <c r="L12" s="7"/>
      <c r="M12" s="7"/>
      <c r="N12" s="8"/>
      <c r="O12" s="8"/>
      <c r="P12" s="8"/>
      <c r="Q12" s="8"/>
      <c r="R12" s="9"/>
      <c r="S12" s="9"/>
      <c r="T12" s="7"/>
    </row>
    <row r="13" spans="1:21" ht="15" customHeight="1" x14ac:dyDescent="0.25">
      <c r="A13" s="3"/>
      <c r="B13" s="4"/>
      <c r="C13" s="4"/>
      <c r="D13" s="5"/>
      <c r="E13" s="6"/>
      <c r="F13" s="6"/>
      <c r="G13" s="4"/>
      <c r="H13" s="7"/>
      <c r="I13" s="7"/>
      <c r="J13" s="7"/>
      <c r="K13" s="8"/>
      <c r="L13" s="7"/>
      <c r="M13" s="7"/>
      <c r="N13" s="8"/>
      <c r="O13" s="8"/>
      <c r="P13" s="8"/>
      <c r="Q13" s="8"/>
      <c r="R13" s="9"/>
      <c r="S13" s="9"/>
      <c r="T13" s="7"/>
    </row>
    <row r="14" spans="1:21" ht="15" customHeight="1" x14ac:dyDescent="0.25">
      <c r="A14" s="3"/>
      <c r="B14" s="4"/>
      <c r="C14" s="4"/>
      <c r="D14" s="10"/>
      <c r="E14" s="6"/>
      <c r="F14" s="6"/>
      <c r="G14" s="4"/>
      <c r="H14" s="7"/>
      <c r="I14" s="7"/>
      <c r="J14" s="7"/>
      <c r="K14" s="8"/>
      <c r="L14" s="7"/>
      <c r="M14" s="7"/>
      <c r="N14" s="8"/>
      <c r="O14" s="8"/>
      <c r="P14" s="8"/>
      <c r="Q14" s="8"/>
      <c r="R14" s="9"/>
      <c r="S14" s="9"/>
      <c r="T14" s="7"/>
    </row>
    <row r="15" spans="1:21" ht="15" customHeight="1" x14ac:dyDescent="0.25">
      <c r="A15" s="3"/>
      <c r="B15" s="4"/>
      <c r="C15" s="4"/>
      <c r="D15" s="10"/>
      <c r="E15" s="6"/>
      <c r="F15" s="6"/>
      <c r="G15" s="4"/>
      <c r="H15" s="7"/>
      <c r="I15" s="7"/>
      <c r="J15" s="7"/>
      <c r="K15" s="8"/>
      <c r="L15" s="7"/>
      <c r="M15" s="7"/>
      <c r="N15" s="8"/>
      <c r="O15" s="8"/>
      <c r="P15" s="8"/>
      <c r="Q15" s="8"/>
      <c r="R15" s="9"/>
      <c r="S15" s="9"/>
      <c r="T15" s="7"/>
    </row>
    <row r="16" spans="1:21" ht="15" customHeight="1" x14ac:dyDescent="0.25">
      <c r="A16" s="3"/>
      <c r="B16" s="4"/>
      <c r="C16" s="4"/>
      <c r="D16" s="10"/>
      <c r="E16" s="6"/>
      <c r="F16" s="6"/>
      <c r="G16" s="4"/>
      <c r="H16" s="7"/>
      <c r="I16" s="7"/>
      <c r="J16" s="7"/>
      <c r="K16" s="8"/>
      <c r="L16" s="7"/>
      <c r="M16" s="7"/>
      <c r="N16" s="8"/>
      <c r="O16" s="8"/>
      <c r="P16" s="8"/>
      <c r="Q16" s="8"/>
      <c r="R16" s="9"/>
      <c r="S16" s="9"/>
      <c r="T16" s="7"/>
    </row>
    <row r="17" spans="1:21" ht="15" customHeight="1" x14ac:dyDescent="0.25">
      <c r="A17" s="3"/>
      <c r="B17" s="4"/>
      <c r="C17" s="4"/>
      <c r="D17" s="10"/>
      <c r="E17" s="6"/>
      <c r="F17" s="6"/>
      <c r="G17" s="4"/>
      <c r="H17" s="7"/>
      <c r="I17" s="7"/>
      <c r="J17" s="7"/>
      <c r="K17" s="8"/>
      <c r="L17" s="7"/>
      <c r="M17" s="7"/>
      <c r="N17" s="8"/>
      <c r="O17" s="8"/>
      <c r="P17" s="8"/>
      <c r="Q17" s="8"/>
      <c r="R17" s="9"/>
      <c r="S17" s="9"/>
      <c r="T17" s="7"/>
    </row>
    <row r="18" spans="1:21" ht="15" customHeight="1" x14ac:dyDescent="0.25">
      <c r="A18" s="3"/>
      <c r="B18" s="4"/>
      <c r="C18" s="4"/>
      <c r="D18" s="10"/>
      <c r="E18" s="6"/>
      <c r="F18" s="6"/>
      <c r="G18" s="4"/>
      <c r="H18" s="7"/>
      <c r="I18" s="7"/>
      <c r="J18" s="7"/>
      <c r="K18" s="8"/>
      <c r="L18" s="7"/>
      <c r="M18" s="7"/>
      <c r="N18" s="8"/>
      <c r="O18" s="8"/>
      <c r="P18" s="8"/>
      <c r="Q18" s="8"/>
      <c r="R18" s="9"/>
      <c r="S18" s="9"/>
      <c r="T18" s="7"/>
    </row>
    <row r="19" spans="1:21" ht="15" customHeight="1" x14ac:dyDescent="0.25"/>
    <row r="20" spans="1:21" ht="15" customHeight="1" x14ac:dyDescent="0.3">
      <c r="U20" s="1"/>
    </row>
    <row r="21" spans="1:21" ht="15" customHeight="1" x14ac:dyDescent="0.25"/>
    <row r="22" spans="1:21" ht="15" customHeight="1" x14ac:dyDescent="0.25"/>
  </sheetData>
  <mergeCells count="14">
    <mergeCell ref="O1:Q1"/>
    <mergeCell ref="A2:Q2"/>
    <mergeCell ref="A9:Q9"/>
    <mergeCell ref="O3:O4"/>
    <mergeCell ref="K3:N3"/>
    <mergeCell ref="E3:G3"/>
    <mergeCell ref="B3:B4"/>
    <mergeCell ref="D3:D4"/>
    <mergeCell ref="H3:J3"/>
    <mergeCell ref="Q3:Q4"/>
    <mergeCell ref="A3:A4"/>
    <mergeCell ref="P3:P4"/>
    <mergeCell ref="A8:M8"/>
    <mergeCell ref="C3:C4"/>
  </mergeCells>
  <pageMargins left="0.25" right="0.25" top="0.75" bottom="0.75" header="0.3" footer="0.3"/>
  <pageSetup paperSize="9" scale="53" orientation="landscape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ADM</cp:lastModifiedBy>
  <cp:lastPrinted>2026-04-13T04:05:03Z</cp:lastPrinted>
  <dcterms:created xsi:type="dcterms:W3CDTF">2014-01-15T18:15:09Z</dcterms:created>
  <dcterms:modified xsi:type="dcterms:W3CDTF">2026-06-01T02:31:53Z</dcterms:modified>
</cp:coreProperties>
</file>