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Prokofieva\Desktop\канцтовары\"/>
    </mc:Choice>
  </mc:AlternateContent>
  <bookViews>
    <workbookView xWindow="0" yWindow="0" windowWidth="28800" windowHeight="11580"/>
  </bookViews>
  <sheets>
    <sheet name="Приложение1" sheetId="1" r:id="rId1"/>
  </sheets>
  <definedNames>
    <definedName name="_xlnm.Print_Area" localSheetId="0">Приложение1!$B$1:$O$7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J6" i="1" s="1"/>
  <c r="K6" i="1" s="1"/>
  <c r="L6" i="1"/>
  <c r="M6" i="1" s="1"/>
  <c r="N6" i="1" l="1"/>
  <c r="O6" i="1" s="1"/>
  <c r="O7" i="1" l="1"/>
</calcChain>
</file>

<file path=xl/sharedStrings.xml><?xml version="1.0" encoding="utf-8"?>
<sst xmlns="http://schemas.openxmlformats.org/spreadsheetml/2006/main" count="31" uniqueCount="31">
  <si>
    <t>№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</si>
  <si>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</si>
  <si>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</si>
  <si>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</si>
  <si>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</si>
  <si>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</si>
  <si>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Цена за единицу изм. с округлением (вниз) до сотых долей после запятой (руб.)</t>
  </si>
  <si>
    <t>Н(М)ЦК контракта с учетом округления цены за единицу (руб.)</t>
  </si>
  <si>
    <t>Обоснование начальной (максимальной) цены контракта</t>
  </si>
  <si>
    <t>Ценовые предложения поставщиков</t>
  </si>
  <si>
    <t>В результате проведенного расчета НМЦК составила</t>
  </si>
  <si>
    <t>тех хар</t>
  </si>
  <si>
    <t xml:space="preserve">Ед. изм </t>
  </si>
  <si>
    <t>Наименование</t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</si>
  <si>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</si>
  <si>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color indexed="8"/>
        <rFont val="Times New Roman"/>
        <family val="1"/>
        <charset val="204"/>
      </rPr>
      <t>Расчет Н(М)ЦК по формуле</t>
    </r>
    <r>
      <rPr>
        <sz val="11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</si>
  <si>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____________________</t>
  </si>
  <si>
    <t>(должность)</t>
  </si>
  <si>
    <t>(расшифровка подписи)</t>
  </si>
  <si>
    <t xml:space="preserve">   _______________</t>
  </si>
  <si>
    <t xml:space="preserve">             (подпись)</t>
  </si>
  <si>
    <t>Цена за единицу в соответствии с Источником №1</t>
  </si>
  <si>
    <t xml:space="preserve">Цена за единицу в соответствии с Источником №2 </t>
  </si>
  <si>
    <t xml:space="preserve">Цена за единицу в соответствии с Источником №3 </t>
  </si>
  <si>
    <t>Главный специалист отдела снабжения</t>
  </si>
  <si>
    <t>Прокофьева О.А.</t>
  </si>
  <si>
    <t>В соответствии со статьей 22 Федерального закона от 05.04.2013 г. N 44-ФЗ «О контрактной системе в сфере закупок товаров, работ, услуг для обеспечения государственных и муниципальных нужд»  использовался метод сопоставимых рыночных цен. Для определения стоимости  были направлены запросы ценовой информации 3-м возможным поставщикам.  В результате от них были получены коммерческие предложения. Анализ НМЦК произведен на основании полученных коммерческих предложений в соответствии с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</t>
  </si>
  <si>
    <t>Кол-во</t>
  </si>
  <si>
    <t>шт.</t>
  </si>
  <si>
    <t>USB-накопитель (флешка)</t>
  </si>
  <si>
    <t>Закупка осуществляется у единственного поставщика, расчет НМЦ договора осуществляется по предложению с минимальной стоимостью. Предложение с наименьшей стоимостью предоставил источник №1  - 5400 (пять тысяч четыреста) рублей 00 копеек.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</si>
</sst>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6" fillId="0" borderId="4" xfId="1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1" fontId="7" fillId="0" borderId="4" xfId="1" applyNumberFormat="1" applyFont="1" applyBorder="1" applyAlignment="1">
      <alignment horizontal="center" shrinkToFit="1"/>
    </xf>
    <xf numFmtId="4" fontId="7" fillId="0" borderId="4" xfId="1" applyNumberFormat="1" applyFont="1" applyBorder="1" applyAlignment="1">
      <alignment horizontal="center" shrinkToFit="1"/>
    </xf>
    <xf numFmtId="4" fontId="6" fillId="2" borderId="1" xfId="0" applyNumberFormat="1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3" fillId="2" borderId="0" xfId="0" applyFont="1" applyFill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left" vertical="top" wrapText="1"/>
    </xf>
    <xf numFmtId="0" fontId="10" fillId="0" borderId="6" xfId="0" applyFont="1" applyBorder="1" applyAlignment="1">
      <alignment wrapText="1"/>
    </xf>
    <xf numFmtId="2" fontId="3" fillId="0" borderId="0" xfId="0" applyNumberFormat="1" applyFont="1" applyAlignment="1">
      <alignment horizontal="center"/>
    </xf>
    <xf numFmtId="0" fontId="6" fillId="0" borderId="4" xfId="1" applyFont="1" applyBorder="1" applyAlignment="1">
      <alignment horizontal="left" wrapText="1"/>
    </xf>
    <xf numFmtId="0" fontId="10" fillId="0" borderId="6" xfId="0" applyFont="1" applyBorder="1" applyAlignment="1">
      <alignment horizontal="lef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0" fontId="11" fillId="0" borderId="5" xfId="0" applyFont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4</xdr:row>
      <xdr:rowOff>1390650</xdr:rowOff>
    </xdr:from>
    <xdr:to>
      <xdr:col>11</xdr:col>
      <xdr:colOff>0</xdr:colOff>
      <xdr:row>4</xdr:row>
      <xdr:rowOff>1743075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96475" y="362902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1419225</xdr:colOff>
      <xdr:row>4</xdr:row>
      <xdr:rowOff>1228725</xdr:rowOff>
    </xdr:from>
    <xdr:to>
      <xdr:col>9</xdr:col>
      <xdr:colOff>990600</xdr:colOff>
      <xdr:row>4</xdr:row>
      <xdr:rowOff>1666875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791575" y="34671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4</xdr:row>
      <xdr:rowOff>1600200</xdr:rowOff>
    </xdr:from>
    <xdr:to>
      <xdr:col>11</xdr:col>
      <xdr:colOff>1504950</xdr:colOff>
      <xdr:row>4</xdr:row>
      <xdr:rowOff>1962150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086975" y="3867150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266700</xdr:colOff>
      <xdr:row>4</xdr:row>
      <xdr:rowOff>1400175</xdr:rowOff>
    </xdr:from>
    <xdr:to>
      <xdr:col>11</xdr:col>
      <xdr:colOff>419100</xdr:colOff>
      <xdr:row>4</xdr:row>
      <xdr:rowOff>1628775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334625" y="36671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topLeftCell="A4" zoomScaleNormal="100" zoomScaleSheetLayoutView="75" workbookViewId="0">
      <selection activeCell="H13" sqref="H13"/>
    </sheetView>
  </sheetViews>
  <sheetFormatPr defaultColWidth="9.140625" defaultRowHeight="15" x14ac:dyDescent="0.25"/>
  <cols>
    <col min="1" max="1" width="3.140625" style="2" customWidth="1"/>
    <col min="2" max="2" width="34.28515625" style="2" customWidth="1"/>
    <col min="3" max="3" width="3.7109375" style="2" hidden="1" customWidth="1"/>
    <col min="4" max="4" width="8.28515625" style="2" customWidth="1"/>
    <col min="5" max="5" width="10.85546875" style="2" customWidth="1"/>
    <col min="6" max="6" width="16.5703125" style="2" customWidth="1"/>
    <col min="7" max="7" width="19.7109375" style="2" customWidth="1"/>
    <col min="8" max="8" width="17.7109375" style="2" customWidth="1"/>
    <col min="9" max="9" width="21.42578125" style="2" customWidth="1"/>
    <col min="10" max="10" width="15.42578125" style="2" customWidth="1"/>
    <col min="11" max="11" width="14.28515625" style="2" customWidth="1"/>
    <col min="12" max="12" width="22.7109375" style="2" hidden="1" customWidth="1"/>
    <col min="13" max="13" width="12.7109375" style="2" hidden="1" customWidth="1"/>
    <col min="14" max="14" width="15.7109375" style="2" customWidth="1"/>
    <col min="15" max="15" width="21.5703125" style="2" customWidth="1"/>
    <col min="16" max="16384" width="9.140625" style="2"/>
  </cols>
  <sheetData>
    <row r="1" spans="1:15" ht="15" customHeight="1" x14ac:dyDescent="0.25"/>
    <row r="2" spans="1:15" ht="20.25" customHeight="1" x14ac:dyDescent="0.25">
      <c r="A2" s="29" t="s">
        <v>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102" customHeight="1" x14ac:dyDescent="0.25">
      <c r="B3" s="32" t="s">
        <v>26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39" customHeight="1" x14ac:dyDescent="0.25">
      <c r="A4" s="30" t="s">
        <v>0</v>
      </c>
      <c r="B4" s="30" t="s">
        <v>13</v>
      </c>
      <c r="C4" s="30" t="s">
        <v>11</v>
      </c>
      <c r="D4" s="30" t="s">
        <v>12</v>
      </c>
      <c r="E4" s="30" t="s">
        <v>27</v>
      </c>
      <c r="F4" s="30" t="s">
        <v>9</v>
      </c>
      <c r="G4" s="30"/>
      <c r="H4" s="30"/>
      <c r="I4" s="34" t="s">
        <v>1</v>
      </c>
      <c r="J4" s="34"/>
      <c r="K4" s="34"/>
      <c r="L4" s="30" t="s">
        <v>2</v>
      </c>
      <c r="M4" s="30"/>
      <c r="N4" s="30"/>
      <c r="O4" s="30"/>
    </row>
    <row r="5" spans="1:15" s="21" customFormat="1" ht="139.5" customHeight="1" x14ac:dyDescent="0.25">
      <c r="A5" s="33"/>
      <c r="B5" s="33"/>
      <c r="C5" s="33"/>
      <c r="D5" s="33"/>
      <c r="E5" s="33"/>
      <c r="F5" s="19" t="s">
        <v>21</v>
      </c>
      <c r="G5" s="19" t="s">
        <v>22</v>
      </c>
      <c r="H5" s="19" t="s">
        <v>23</v>
      </c>
      <c r="I5" s="1" t="s">
        <v>3</v>
      </c>
      <c r="J5" s="1" t="s">
        <v>4</v>
      </c>
      <c r="K5" s="1" t="s">
        <v>14</v>
      </c>
      <c r="L5" s="20" t="s">
        <v>15</v>
      </c>
      <c r="M5" s="1" t="s">
        <v>5</v>
      </c>
      <c r="N5" s="1" t="s">
        <v>6</v>
      </c>
      <c r="O5" s="1" t="s">
        <v>7</v>
      </c>
    </row>
    <row r="6" spans="1:15" s="12" customFormat="1" x14ac:dyDescent="0.25">
      <c r="A6" s="3">
        <v>1</v>
      </c>
      <c r="B6" s="25" t="s">
        <v>29</v>
      </c>
      <c r="C6" s="5"/>
      <c r="D6" s="4" t="s">
        <v>28</v>
      </c>
      <c r="E6" s="6">
        <v>10</v>
      </c>
      <c r="F6" s="7">
        <v>540</v>
      </c>
      <c r="G6" s="7">
        <v>569.42999999999995</v>
      </c>
      <c r="H6" s="7">
        <v>575.32000000000005</v>
      </c>
      <c r="I6" s="8">
        <f>AVERAGE(F6:H6)</f>
        <v>561.58333333333337</v>
      </c>
      <c r="J6" s="9">
        <f t="shared" ref="J6" si="0">SQRT(((SUM((POWER(F6-I6,2)),(POWER(G6-I6,2)),(POWER(H6-I6,2))))/(COLUMNS(F6:H6)-1)))</f>
        <v>18.922294610679057</v>
      </c>
      <c r="K6" s="9">
        <f t="shared" ref="K6" si="1">J6/I6*100</f>
        <v>3.3694544491489635</v>
      </c>
      <c r="L6" s="10">
        <f t="shared" ref="L6" si="2">((E6/3)*(SUM(F6:H6)))</f>
        <v>5615.8333333333339</v>
      </c>
      <c r="M6" s="10">
        <f t="shared" ref="M6" si="3">L6/E6</f>
        <v>561.58333333333337</v>
      </c>
      <c r="N6" s="11">
        <f>ROUNDDOWN(I6,2)</f>
        <v>561.58000000000004</v>
      </c>
      <c r="O6" s="11">
        <f>N6*E6</f>
        <v>5615.8</v>
      </c>
    </row>
    <row r="7" spans="1:15" ht="42" customHeight="1" x14ac:dyDescent="0.25">
      <c r="A7" s="31" t="s">
        <v>10</v>
      </c>
      <c r="B7" s="31"/>
      <c r="C7" s="31"/>
      <c r="D7" s="31"/>
      <c r="E7" s="31"/>
      <c r="F7" s="31"/>
      <c r="G7" s="31"/>
      <c r="H7" s="30"/>
      <c r="I7" s="13"/>
      <c r="J7" s="14"/>
      <c r="K7" s="14"/>
      <c r="L7" s="15"/>
      <c r="M7" s="15"/>
      <c r="N7" s="16"/>
      <c r="O7" s="13">
        <f>SUM(O6:O6)</f>
        <v>5615.8</v>
      </c>
    </row>
    <row r="8" spans="1:15" s="17" customFormat="1" ht="120.75" customHeight="1" x14ac:dyDescent="0.2">
      <c r="B8" s="35" t="s">
        <v>30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5" s="17" customFormat="1" ht="22.5" customHeight="1" x14ac:dyDescent="0.2"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15" s="17" customFormat="1" ht="12.75" x14ac:dyDescent="0.2">
      <c r="B10" s="23" t="s">
        <v>24</v>
      </c>
      <c r="C10" s="17" t="s">
        <v>16</v>
      </c>
      <c r="D10" s="17" t="s">
        <v>19</v>
      </c>
      <c r="F10" s="26" t="s">
        <v>25</v>
      </c>
      <c r="G10" s="26"/>
    </row>
    <row r="11" spans="1:15" s="17" customFormat="1" ht="12.75" x14ac:dyDescent="0.2">
      <c r="B11" s="18" t="s">
        <v>17</v>
      </c>
      <c r="C11" s="27" t="s">
        <v>20</v>
      </c>
      <c r="D11" s="27"/>
      <c r="F11" s="28" t="s">
        <v>18</v>
      </c>
      <c r="G11" s="28"/>
    </row>
    <row r="16" spans="1:15" x14ac:dyDescent="0.25">
      <c r="I16" s="24"/>
    </row>
  </sheetData>
  <mergeCells count="15">
    <mergeCell ref="F10:G10"/>
    <mergeCell ref="C11:D11"/>
    <mergeCell ref="F11:G11"/>
    <mergeCell ref="A2:O2"/>
    <mergeCell ref="L4:O4"/>
    <mergeCell ref="A7:H7"/>
    <mergeCell ref="F4:H4"/>
    <mergeCell ref="B3:O3"/>
    <mergeCell ref="A4:A5"/>
    <mergeCell ref="B4:B5"/>
    <mergeCell ref="C4:C5"/>
    <mergeCell ref="D4:D5"/>
    <mergeCell ref="E4:E5"/>
    <mergeCell ref="I4:K4"/>
    <mergeCell ref="B8:M8"/>
  </mergeCells>
  <pageMargins left="0.23622047244094491" right="0.23622047244094491" top="0.27559055118110237" bottom="0.27559055118110237" header="0.19685039370078741" footer="0.27559055118110237"/>
  <pageSetup paperSize="9" scale="60" orientation="landscape" r:id="rId1"/>
  <headerFooter>
    <oddHeader>&amp;R&amp;"Times New Roman,обычный"&amp;12Приложение к информационной карте аукциона 
Таблица 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Приложение1</vt:lpstr>
      <vt:lpstr>Приложение1!Область_печати</vt:lpstr>
    </vt:vector>
  </TitlesOfParts>
  <Company>ДИЗО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Чурикова</dc:creator>
  <cp:lastModifiedBy>Прокофьева Олеся Александровна</cp:lastModifiedBy>
  <cp:lastPrinted>2026-06-09T11:16:21Z</cp:lastPrinted>
  <dcterms:created xsi:type="dcterms:W3CDTF">2014-03-06T07:46:44Z</dcterms:created>
  <dcterms:modified xsi:type="dcterms:W3CDTF">2026-06-09T12:56:35Z</dcterms:modified>
</cp:coreProperties>
</file>