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noplevMI\Desktop\"/>
    </mc:Choice>
  </mc:AlternateContent>
  <bookViews>
    <workbookView xWindow="0" yWindow="0" windowWidth="13095" windowHeight="8340"/>
  </bookViews>
  <sheets>
    <sheet name="Расчет цены" sheetId="1" r:id="rId1"/>
  </sheets>
  <definedNames>
    <definedName name="_xlnm._FilterDatabase" localSheetId="0" hidden="1">'Расчет цены'!$G$2:$G$7</definedName>
    <definedName name="_xlnm.Print_Area" localSheetId="0">'Расчет цены'!$A$2:$Q$7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L7" i="1"/>
  <c r="O7" i="1" s="1"/>
  <c r="Q7" i="1" s="1"/>
  <c r="M7" i="1" l="1"/>
  <c r="N7" i="1" s="1"/>
  <c r="P7" i="1"/>
  <c r="S9" i="1"/>
  <c r="L6" i="1" l="1"/>
  <c r="O6" i="1" s="1"/>
  <c r="Q6" i="1" s="1"/>
  <c r="M6" i="1" l="1"/>
  <c r="N6" i="1" s="1"/>
  <c r="P6" i="1"/>
  <c r="L5" i="1"/>
  <c r="O5" i="1" s="1"/>
  <c r="Q5" i="1" s="1"/>
  <c r="Q9" i="1" s="1"/>
  <c r="P5" i="1" l="1"/>
  <c r="M5" i="1"/>
  <c r="N5" i="1" s="1"/>
</calcChain>
</file>

<file path=xl/sharedStrings.xml><?xml version="1.0" encoding="utf-8"?>
<sst xmlns="http://schemas.openxmlformats.org/spreadsheetml/2006/main" count="31" uniqueCount="28">
  <si>
    <t>Ед. изм</t>
  </si>
  <si>
    <t>Кол-во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</si>
  <si>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</si>
  <si>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</si>
  <si>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</si>
  <si>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</si>
  <si>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</si>
  <si>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8"/>
        <color indexed="8"/>
        <rFont val="Times New Roman"/>
        <family val="1"/>
        <charset val="204"/>
      </rPr>
      <t>ц</t>
    </r>
    <r>
      <rPr>
        <b/>
        <sz val="8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</si>
  <si>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</si>
  <si>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</si>
  <si>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</si>
  <si>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</si>
  <si>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Наименование объекта</t>
  </si>
  <si>
    <t>Н(М)ЦК  (руб.)</t>
  </si>
  <si>
    <t xml:space="preserve">Обоснование начальной (максимальной) цены контракта
</t>
  </si>
  <si>
    <t>Ценовая информация стоимости объекта закупки, (руб.) за ед.изм.</t>
  </si>
  <si>
    <t>Источник № 1 скриншоты из сети Интернет</t>
  </si>
  <si>
    <t>Источник № 2 скриншоты из сети Интернет</t>
  </si>
  <si>
    <t xml:space="preserve">Источник № 3  скриншоты из сети Интернет         </t>
  </si>
  <si>
    <t>В результате произведенного расчета, начальная(максимальная) цена контракта с учетом метода сопоставления рыночных цен составила:</t>
  </si>
  <si>
    <t>№ п/п</t>
  </si>
  <si>
    <t>шт</t>
  </si>
  <si>
    <t>Н(М)ЦК  (руб.) с учетом норм положенности</t>
  </si>
  <si>
    <t>Приказ Казначейства России от 31.03.2025 № 3н (ред. от 01.12.2025) "Об утверждении нормативных затрат на обеспечение функций Федерального казенного учреждения "Центр по обеспечению деятельности Казначейства России" по осуществлению централизованных закупок типовых товаров, работ, услуг для нужд федеральных органов исполнительной власти и их территориальных органов"</t>
  </si>
  <si>
    <t>Элемент первичный и батарея первичных элементов (тип 1)</t>
  </si>
  <si>
    <t>Масло для триммера</t>
  </si>
  <si>
    <t>литр</t>
  </si>
  <si>
    <t>Элемент первичный и батарея первичных элементов (тип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</si>
</sst>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3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ahoma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3">
    <xf numFmtId="0" fontId="0" fillId="0" borderId="0" xfId="0"/>
    <xf numFmtId="0" fontId="2" fillId="0" borderId="0" xfId="0" applyFont="1" applyProtection="1">
      <protection locked="0"/>
    </xf>
    <xf numFmtId="4" fontId="9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164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16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9" fillId="0" borderId="0" xfId="0" applyNumberFormat="1" applyFont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>
      <alignment horizontal="center" vertical="center" wrapText="1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0" xfId="0" applyBorder="1" applyAlignment="1"/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8" fillId="2" borderId="0" xfId="0" applyFont="1" applyFill="1" applyBorder="1" applyAlignment="1" applyProtection="1">
      <alignment horizontal="center" vertical="center" wrapText="1"/>
      <protection locked="0"/>
    </xf>
    <xf numFmtId="4" fontId="2" fillId="2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164" fontId="8" fillId="2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0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3</xdr:row>
      <xdr:rowOff>952500</xdr:rowOff>
    </xdr:from>
    <xdr:to>
      <xdr:col>14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1025" y="1981200"/>
          <a:ext cx="695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923925</xdr:rowOff>
    </xdr:from>
    <xdr:to>
      <xdr:col>12</xdr:col>
      <xdr:colOff>1019175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81875" y="1952625"/>
          <a:ext cx="8001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109537</xdr:colOff>
      <xdr:row>3</xdr:row>
      <xdr:rowOff>1457325</xdr:rowOff>
    </xdr:from>
    <xdr:to>
      <xdr:col>14</xdr:col>
      <xdr:colOff>1781175</xdr:colOff>
      <xdr:row>3</xdr:row>
      <xdr:rowOff>1800225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977312" y="2828925"/>
          <a:ext cx="1671638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3</xdr:row>
      <xdr:rowOff>1400175</xdr:rowOff>
    </xdr:from>
    <xdr:to>
      <xdr:col>14</xdr:col>
      <xdr:colOff>419100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163050" y="2428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"/>
  <sheetViews>
    <sheetView tabSelected="1" topLeftCell="A2" zoomScaleNormal="100" workbookViewId="0">
      <selection activeCell="A9" sqref="A9:G9"/>
    </sheetView>
  </sheetViews>
  <sheetFormatPr defaultColWidth="9.140625" defaultRowHeight="12.75" x14ac:dyDescent="0.2"/>
  <cols>
    <col min="1" max="1" width="4.7109375" style="1" customWidth="1"/>
    <col min="2" max="2" width="25.5703125" style="1" customWidth="1"/>
    <col min="3" max="4" width="8.28515625" style="1" customWidth="1"/>
    <col min="5" max="5" width="15.85546875" style="1" customWidth="1"/>
    <col min="6" max="6" width="16.140625" style="1" customWidth="1"/>
    <col min="7" max="7" width="15.42578125" style="1" customWidth="1"/>
    <col min="8" max="8" width="6.5703125" style="1" hidden="1" customWidth="1"/>
    <col min="9" max="9" width="7.42578125" style="1" hidden="1" customWidth="1"/>
    <col min="10" max="10" width="10.5703125" style="1" hidden="1" customWidth="1"/>
    <col min="11" max="11" width="0.140625" style="1" customWidth="1"/>
    <col min="12" max="12" width="15.5703125" style="1" customWidth="1"/>
    <col min="13" max="13" width="12.28515625" style="1" customWidth="1"/>
    <col min="14" max="14" width="10.7109375" style="1" customWidth="1"/>
    <col min="15" max="15" width="28.42578125" style="1" customWidth="1"/>
    <col min="16" max="16" width="15.28515625" style="1" customWidth="1"/>
    <col min="17" max="17" width="16" style="1" customWidth="1"/>
    <col min="18" max="18" width="21.5703125" style="1" customWidth="1"/>
    <col min="19" max="19" width="13.42578125" style="1" customWidth="1"/>
    <col min="20" max="16384" width="9.140625" style="1"/>
  </cols>
  <sheetData>
    <row r="1" spans="1:19" ht="15.75" x14ac:dyDescent="0.25">
      <c r="Q1" s="3"/>
    </row>
    <row r="2" spans="1:19" ht="42" customHeight="1" x14ac:dyDescent="0.2">
      <c r="A2" s="20" t="s">
        <v>14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  <c r="P2" s="21"/>
      <c r="Q2" s="21"/>
    </row>
    <row r="3" spans="1:19" ht="50.25" customHeight="1" x14ac:dyDescent="0.2">
      <c r="A3" s="22" t="s">
        <v>20</v>
      </c>
      <c r="B3" s="22" t="s">
        <v>12</v>
      </c>
      <c r="C3" s="22" t="s">
        <v>0</v>
      </c>
      <c r="D3" s="22" t="s">
        <v>1</v>
      </c>
      <c r="E3" s="24" t="s">
        <v>15</v>
      </c>
      <c r="F3" s="24"/>
      <c r="G3" s="24"/>
      <c r="H3" s="24" t="s">
        <v>2</v>
      </c>
      <c r="I3" s="24"/>
      <c r="J3" s="24"/>
      <c r="K3" s="24" t="s">
        <v>3</v>
      </c>
      <c r="L3" s="25" t="s">
        <v>4</v>
      </c>
      <c r="M3" s="25"/>
      <c r="N3" s="25"/>
      <c r="O3" s="24" t="s">
        <v>5</v>
      </c>
      <c r="P3" s="24"/>
      <c r="Q3" s="24"/>
      <c r="R3" s="16" t="s">
        <v>23</v>
      </c>
      <c r="S3" s="16" t="s">
        <v>22</v>
      </c>
    </row>
    <row r="4" spans="1:19" ht="150" customHeight="1" x14ac:dyDescent="0.2">
      <c r="A4" s="22"/>
      <c r="B4" s="22"/>
      <c r="C4" s="22"/>
      <c r="D4" s="23"/>
      <c r="E4" s="5" t="s">
        <v>16</v>
      </c>
      <c r="F4" s="5" t="s">
        <v>17</v>
      </c>
      <c r="G4" s="5" t="s">
        <v>18</v>
      </c>
      <c r="H4" s="4" t="s">
        <v>6</v>
      </c>
      <c r="I4" s="4" t="s">
        <v>6</v>
      </c>
      <c r="J4" s="4" t="s">
        <v>6</v>
      </c>
      <c r="K4" s="24"/>
      <c r="L4" s="4" t="s">
        <v>7</v>
      </c>
      <c r="M4" s="4" t="s">
        <v>8</v>
      </c>
      <c r="N4" s="5" t="s">
        <v>9</v>
      </c>
      <c r="O4" s="10" t="s">
        <v>10</v>
      </c>
      <c r="P4" s="11" t="s">
        <v>11</v>
      </c>
      <c r="Q4" s="11" t="s">
        <v>13</v>
      </c>
      <c r="R4" s="17"/>
      <c r="S4" s="17"/>
    </row>
    <row r="5" spans="1:19" ht="39" customHeight="1" x14ac:dyDescent="0.2">
      <c r="A5" s="6">
        <v>1</v>
      </c>
      <c r="B5" s="6" t="s">
        <v>24</v>
      </c>
      <c r="C5" s="6" t="s">
        <v>21</v>
      </c>
      <c r="D5" s="6">
        <v>56</v>
      </c>
      <c r="E5" s="8">
        <v>86.01</v>
      </c>
      <c r="F5" s="8">
        <v>124.5</v>
      </c>
      <c r="G5" s="8">
        <v>90</v>
      </c>
      <c r="H5" s="4"/>
      <c r="I5" s="4"/>
      <c r="J5" s="4"/>
      <c r="K5" s="12"/>
      <c r="L5" s="7">
        <f t="shared" ref="L5" si="0">(E5+F5+G5)/3</f>
        <v>100.17</v>
      </c>
      <c r="M5" s="8">
        <f t="shared" ref="M5" si="1">SQRT(((SUM((POWER(E5-L5,2)),(POWER(F5-L5,2)),(POWER(G5-L5,2)))/(COLUMNS(E5:G5)-1))))</f>
        <v>21.16</v>
      </c>
      <c r="N5" s="8">
        <f t="shared" ref="N5" si="2">M5/L5*100</f>
        <v>21.12</v>
      </c>
      <c r="O5" s="9">
        <f t="shared" ref="O5" si="3">(D5*L5)</f>
        <v>5609.52</v>
      </c>
      <c r="P5" s="8">
        <f t="shared" ref="P5" si="4">SUM(L5)</f>
        <v>100.17</v>
      </c>
      <c r="Q5" s="8">
        <f t="shared" ref="Q5" si="5">SUM(O5)</f>
        <v>5609.52</v>
      </c>
      <c r="R5" s="14">
        <v>589</v>
      </c>
      <c r="S5" s="14">
        <v>5609.52</v>
      </c>
    </row>
    <row r="6" spans="1:19" ht="27.75" customHeight="1" x14ac:dyDescent="0.2">
      <c r="A6" s="6">
        <v>2</v>
      </c>
      <c r="B6" s="6" t="s">
        <v>27</v>
      </c>
      <c r="C6" s="6" t="s">
        <v>21</v>
      </c>
      <c r="D6" s="6">
        <v>40</v>
      </c>
      <c r="E6" s="8">
        <v>55</v>
      </c>
      <c r="F6" s="8">
        <v>77.599999999999994</v>
      </c>
      <c r="G6" s="8">
        <v>70</v>
      </c>
      <c r="H6" s="4"/>
      <c r="I6" s="4"/>
      <c r="J6" s="4"/>
      <c r="K6" s="13"/>
      <c r="L6" s="7">
        <f t="shared" ref="L6" si="6">(E6+F6+G6)/3</f>
        <v>67.53</v>
      </c>
      <c r="M6" s="8">
        <f t="shared" ref="M6" si="7">SQRT(((SUM((POWER(E6-L6,2)),(POWER(F6-L6,2)),(POWER(G6-L6,2)))/(COLUMNS(E6:G6)-1))))</f>
        <v>11.5</v>
      </c>
      <c r="N6" s="8">
        <f t="shared" ref="N6" si="8">M6/L6*100</f>
        <v>17.03</v>
      </c>
      <c r="O6" s="9">
        <f t="shared" ref="O6" si="9">(D6*L6)</f>
        <v>2701.2</v>
      </c>
      <c r="P6" s="8">
        <f t="shared" ref="P6" si="10">SUM(L6)</f>
        <v>67.53</v>
      </c>
      <c r="Q6" s="8">
        <f t="shared" ref="Q6" si="11">SUM(O6)</f>
        <v>2701.2</v>
      </c>
      <c r="R6" s="14">
        <v>589</v>
      </c>
      <c r="S6" s="14">
        <v>2701.2</v>
      </c>
    </row>
    <row r="7" spans="1:19" ht="17.25" customHeight="1" x14ac:dyDescent="0.2">
      <c r="A7" s="6">
        <v>3</v>
      </c>
      <c r="B7" s="6" t="s">
        <v>25</v>
      </c>
      <c r="C7" s="6" t="s">
        <v>26</v>
      </c>
      <c r="D7" s="6">
        <v>2</v>
      </c>
      <c r="E7" s="8">
        <v>351</v>
      </c>
      <c r="F7" s="8">
        <v>419</v>
      </c>
      <c r="G7" s="8">
        <v>373</v>
      </c>
      <c r="H7" s="4"/>
      <c r="I7" s="4"/>
      <c r="J7" s="4"/>
      <c r="K7" s="13"/>
      <c r="L7" s="7">
        <f t="shared" ref="L7" si="12">(E7+F7+G7)/3</f>
        <v>381</v>
      </c>
      <c r="M7" s="8">
        <f t="shared" ref="M7" si="13">SQRT(((SUM((POWER(E7-L7,2)),(POWER(F7-L7,2)),(POWER(G7-L7,2)))/(COLUMNS(E7:G7)-1))))</f>
        <v>34.700000000000003</v>
      </c>
      <c r="N7" s="8">
        <f t="shared" ref="N7" si="14">M7/L7*100</f>
        <v>9.11</v>
      </c>
      <c r="O7" s="9">
        <f t="shared" ref="O7" si="15">(D7*L7)</f>
        <v>762</v>
      </c>
      <c r="P7" s="8">
        <f t="shared" ref="P7" si="16">SUM(L7)</f>
        <v>381</v>
      </c>
      <c r="Q7" s="8">
        <f t="shared" ref="Q7" si="17">SUM(O7)</f>
        <v>762</v>
      </c>
      <c r="R7" s="14">
        <v>350</v>
      </c>
      <c r="S7" s="14">
        <v>700</v>
      </c>
    </row>
    <row r="8" spans="1:19" ht="17.25" customHeight="1" x14ac:dyDescent="0.2">
      <c r="A8" s="26"/>
      <c r="B8" s="26"/>
      <c r="C8" s="26"/>
      <c r="D8" s="26"/>
      <c r="E8" s="27">
        <f>SUM(D5*E5+D6*E6+D7*R7)</f>
        <v>7716.56</v>
      </c>
      <c r="F8" s="27"/>
      <c r="G8" s="27"/>
      <c r="H8" s="28"/>
      <c r="I8" s="28"/>
      <c r="J8" s="28"/>
      <c r="K8" s="29"/>
      <c r="L8" s="30"/>
      <c r="M8" s="27"/>
      <c r="N8" s="27"/>
      <c r="O8" s="31"/>
      <c r="P8" s="27"/>
      <c r="Q8" s="27"/>
      <c r="R8" s="32"/>
      <c r="S8" s="32"/>
    </row>
    <row r="9" spans="1:19" ht="30" customHeight="1" x14ac:dyDescent="0.25">
      <c r="A9" s="18" t="s">
        <v>19</v>
      </c>
      <c r="B9" s="19"/>
      <c r="C9" s="19"/>
      <c r="D9" s="19"/>
      <c r="E9" s="19"/>
      <c r="F9" s="19"/>
      <c r="G9" s="19"/>
      <c r="Q9" s="2">
        <f>SUM(Q5:Q7)</f>
        <v>9072.7199999999993</v>
      </c>
      <c r="S9" s="15">
        <f>SUM(S5:S7)</f>
        <v>9010.7199999999993</v>
      </c>
    </row>
  </sheetData>
  <autoFilter ref="G2:G7"/>
  <mergeCells count="13">
    <mergeCell ref="R3:R4"/>
    <mergeCell ref="S3:S4"/>
    <mergeCell ref="A9:G9"/>
    <mergeCell ref="A2:Q2"/>
    <mergeCell ref="A3:A4"/>
    <mergeCell ref="B3:B4"/>
    <mergeCell ref="C3:C4"/>
    <mergeCell ref="D3:D4"/>
    <mergeCell ref="E3:G3"/>
    <mergeCell ref="H3:J3"/>
    <mergeCell ref="K3:K4"/>
    <mergeCell ref="L3:N3"/>
    <mergeCell ref="O3:Q3"/>
  </mergeCells>
  <pageMargins left="0.51181102362204722" right="0.70866141732283472" top="0.74803149606299213" bottom="0.74803149606299213" header="0.31496062992125984" footer="0.31496062992125984"/>
  <pageSetup paperSize="9" scale="69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UFK6200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Елена Камиловна</dc:creator>
  <cp:lastModifiedBy>Коноплёв Мирослав Ильич</cp:lastModifiedBy>
  <cp:lastPrinted>2023-06-08T10:38:59Z</cp:lastPrinted>
  <dcterms:created xsi:type="dcterms:W3CDTF">2018-01-25T11:04:14Z</dcterms:created>
  <dcterms:modified xsi:type="dcterms:W3CDTF">2026-08-19T03:13:47Z</dcterms:modified>
</cp:coreProperties>
</file>