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900" windowHeight="11220"/>
  </bookViews>
  <sheets>
    <sheet name="457120,50" sheetId="4" r:id="rId1"/>
  </sheets>
  <calcPr calcId="145621"/>
</workbook>
</file>

<file path=xl/calcChain.xml><?xml version="1.0" encoding="utf-8"?>
<calcChain xmlns="http://schemas.openxmlformats.org/spreadsheetml/2006/main">
  <c r="K8" i="4" l="1"/>
  <c r="L8" i="4" l="1"/>
  <c r="M8" i="4" s="1"/>
  <c r="H8" i="4"/>
  <c r="I8" i="4" s="1"/>
  <c r="J8" i="4" s="1"/>
  <c r="N9" i="4" l="1"/>
  <c r="N8" i="4"/>
</calcChain>
</file>

<file path=xl/sharedStrings.xml><?xml version="1.0" encoding="utf-8"?>
<sst xmlns="http://schemas.openxmlformats.org/spreadsheetml/2006/main" count="24" uniqueCount="24">
  <si>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</si>
  <si>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</si>
  <si>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</si>
  <si>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</si>
  <si>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</si>
  <si>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</si>
  <si>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</si>
  <si>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</si>
  <si>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</si>
  <si>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</si>
  <si>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</si>
  <si>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</si>
  <si>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</si>
  <si>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</si>
  <si>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</si>
  <si>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 основании полученных ценовых предложений начальная (максимальная) цена договора определяется методом сопоставимых рыночных цен (анализ рынка)</t>
  </si>
  <si>
    <t>В результате проведенного расчета Н(М)ЦК, цена договора составила, руб.:</t>
  </si>
  <si>
    <t>Наименование предмета договора</t>
  </si>
  <si>
    <t>усл.ед</t>
  </si>
  <si>
    <t xml:space="preserve">Используемый метод определения НМЦК: метод сопоставимых рыночных цен (анализ рынка). 
Начальная (максимальная) цена контракта определена в соответствии с требованиями  статьи 22  Федерального закона N 44-ФЗ 
Для  выполнения  расчета начальной (максимальной) цены, был проведен мониторинг цен путем запроса коммерческих предложений (Запрос КП от 29.07.2025 г. № 11-46/2-5). 
Результаты представлены в таблице ниже: </t>
  </si>
  <si>
    <t>Консультативно-информационные услуги: Итоговая онлайн-конференция Госфинансы (Всероссийская конференция для бухгалтеров госучреждений. Осенняя сессия) 26 октября - 30 октября 2026, путем предоставления отдаленного доступа по Интернет к трансляции вебинара в режиме on-line</t>
  </si>
  <si>
    <t xml:space="preserve">КП от 17.06.2026
11-46/1-7
</t>
  </si>
  <si>
    <t xml:space="preserve">КП от 17.06.2026
11-46/1-8
</t>
  </si>
  <si>
    <t xml:space="preserve">КП от 17.06.2026
11-46/1-9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</si>
</sst>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/>
    <xf numFmtId="4" fontId="6" fillId="0" borderId="1" xfId="0" applyNumberFormat="1" applyFont="1" applyFill="1" applyBorder="1" applyAlignment="1"/>
    <xf numFmtId="2" fontId="6" fillId="0" borderId="1" xfId="0" applyNumberFormat="1" applyFont="1" applyFill="1" applyBorder="1" applyAlignment="1"/>
    <xf numFmtId="164" fontId="6" fillId="0" borderId="1" xfId="1" applyFont="1" applyFill="1" applyBorder="1" applyAlignment="1"/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vertical="center"/>
    </xf>
    <xf numFmtId="2" fontId="7" fillId="0" borderId="0" xfId="0" applyNumberFormat="1" applyFont="1" applyFill="1" applyAlignment="1">
      <alignment vertical="center"/>
    </xf>
    <xf numFmtId="4" fontId="7" fillId="0" borderId="0" xfId="0" applyNumberFormat="1" applyFont="1" applyFill="1"/>
    <xf numFmtId="0" fontId="7" fillId="0" borderId="0" xfId="0" applyFont="1" applyFill="1" applyAlignment="1">
      <alignment horizontal="left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/>
    <xf numFmtId="0" fontId="6" fillId="0" borderId="5" xfId="0" applyFont="1" applyFill="1" applyBorder="1" applyAlignment="1"/>
    <xf numFmtId="0" fontId="1" fillId="0" borderId="4" xfId="0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38894</xdr:colOff>
      <xdr:row>6</xdr:row>
      <xdr:rowOff>982265</xdr:rowOff>
    </xdr:from>
    <xdr:to>
      <xdr:col>8</xdr:col>
      <xdr:colOff>19844</xdr:colOff>
      <xdr:row>6</xdr:row>
      <xdr:rowOff>1334690</xdr:rowOff>
    </xdr:to>
    <xdr:pic>
      <xdr:nvPicPr>
        <xdr:cNvPr id="61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253" y="2807890"/>
          <a:ext cx="1022747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615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30670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6</xdr:row>
      <xdr:rowOff>952500</xdr:rowOff>
    </xdr:from>
    <xdr:to>
      <xdr:col>8</xdr:col>
      <xdr:colOff>0</xdr:colOff>
      <xdr:row>6</xdr:row>
      <xdr:rowOff>1304925</xdr:rowOff>
    </xdr:to>
    <xdr:pic>
      <xdr:nvPicPr>
        <xdr:cNvPr id="61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278130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6</xdr:row>
      <xdr:rowOff>1238250</xdr:rowOff>
    </xdr:from>
    <xdr:to>
      <xdr:col>8</xdr:col>
      <xdr:colOff>457200</xdr:colOff>
      <xdr:row>6</xdr:row>
      <xdr:rowOff>1466850</xdr:rowOff>
    </xdr:to>
    <xdr:pic>
      <xdr:nvPicPr>
        <xdr:cNvPr id="615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30670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61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5275" y="278130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61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7527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1504950</xdr:colOff>
      <xdr:row>6</xdr:row>
      <xdr:rowOff>1962150</xdr:rowOff>
    </xdr:to>
    <xdr:pic>
      <xdr:nvPicPr>
        <xdr:cNvPr id="615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34290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6</xdr:row>
      <xdr:rowOff>1238250</xdr:rowOff>
    </xdr:from>
    <xdr:to>
      <xdr:col>10</xdr:col>
      <xdr:colOff>457200</xdr:colOff>
      <xdr:row>6</xdr:row>
      <xdr:rowOff>1466850</xdr:rowOff>
    </xdr:to>
    <xdr:pic>
      <xdr:nvPicPr>
        <xdr:cNvPr id="615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3525" y="30670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"/>
  <sheetViews>
    <sheetView tabSelected="1" zoomScale="96" zoomScaleNormal="96" workbookViewId="0">
      <selection activeCell="L1" sqref="L1:M3"/>
    </sheetView>
  </sheetViews>
  <sheetFormatPr defaultRowHeight="12.75" x14ac:dyDescent="0.2"/>
  <cols>
    <col min="1" max="1" width="3.140625" style="3" customWidth="1"/>
    <col min="2" max="2" width="85.5703125" style="3" customWidth="1"/>
    <col min="3" max="3" width="5.85546875" style="3" customWidth="1"/>
    <col min="4" max="4" width="6.85546875" style="3" customWidth="1"/>
    <col min="5" max="5" width="15.28515625" style="3" customWidth="1"/>
    <col min="6" max="6" width="14.7109375" style="3" customWidth="1"/>
    <col min="7" max="7" width="14.5703125" style="3" customWidth="1"/>
    <col min="8" max="8" width="15.5703125" style="3" customWidth="1"/>
    <col min="9" max="9" width="15.42578125" style="3" customWidth="1"/>
    <col min="10" max="10" width="14.28515625" style="3" customWidth="1"/>
    <col min="11" max="11" width="28" style="3" customWidth="1"/>
    <col min="12" max="12" width="13.5703125" style="3" customWidth="1"/>
    <col min="13" max="13" width="9.42578125" style="3" bestFit="1" customWidth="1"/>
    <col min="14" max="14" width="13.85546875" style="3" customWidth="1"/>
    <col min="15" max="16384" width="9.140625" style="3"/>
  </cols>
  <sheetData>
    <row r="1" spans="1:29" x14ac:dyDescent="0.2">
      <c r="L1" s="17"/>
      <c r="M1" s="17"/>
    </row>
    <row r="2" spans="1:29" x14ac:dyDescent="0.2">
      <c r="L2" s="4"/>
    </row>
    <row r="3" spans="1:29" x14ac:dyDescent="0.2">
      <c r="L3" s="4"/>
    </row>
    <row r="4" spans="1:29" ht="39" customHeight="1" x14ac:dyDescent="0.2">
      <c r="A4" s="21" t="s">
        <v>19</v>
      </c>
      <c r="B4" s="21"/>
      <c r="C4" s="21"/>
      <c r="D4" s="21"/>
      <c r="E4" s="21"/>
      <c r="F4" s="21"/>
      <c r="G4" s="21"/>
      <c r="H4" s="21"/>
      <c r="I4" s="21"/>
      <c r="J4" s="21"/>
      <c r="K4" s="21"/>
      <c r="M4" s="18"/>
      <c r="N4" s="18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27.75" customHeight="1" x14ac:dyDescent="0.2">
      <c r="A5" s="30" t="s">
        <v>15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39" customHeight="1" x14ac:dyDescent="0.2">
      <c r="A6" s="24" t="s">
        <v>0</v>
      </c>
      <c r="B6" s="22" t="s">
        <v>17</v>
      </c>
      <c r="C6" s="22" t="s">
        <v>1</v>
      </c>
      <c r="D6" s="22" t="s">
        <v>2</v>
      </c>
      <c r="E6" s="22" t="s">
        <v>13</v>
      </c>
      <c r="F6" s="22"/>
      <c r="G6" s="22"/>
      <c r="H6" s="23" t="s">
        <v>11</v>
      </c>
      <c r="I6" s="23"/>
      <c r="J6" s="23"/>
      <c r="K6" s="27" t="s">
        <v>6</v>
      </c>
      <c r="L6" s="28"/>
      <c r="M6" s="28"/>
      <c r="N6" s="29"/>
    </row>
    <row r="7" spans="1:29" ht="159" customHeight="1" x14ac:dyDescent="0.2">
      <c r="A7" s="25"/>
      <c r="B7" s="26"/>
      <c r="C7" s="26"/>
      <c r="D7" s="26"/>
      <c r="E7" s="1" t="s">
        <v>21</v>
      </c>
      <c r="F7" s="1" t="s">
        <v>22</v>
      </c>
      <c r="G7" s="1" t="s">
        <v>23</v>
      </c>
      <c r="H7" s="1" t="s">
        <v>5</v>
      </c>
      <c r="I7" s="1" t="s">
        <v>3</v>
      </c>
      <c r="J7" s="1" t="s">
        <v>4</v>
      </c>
      <c r="K7" s="6" t="s">
        <v>14</v>
      </c>
      <c r="L7" s="7" t="s">
        <v>8</v>
      </c>
      <c r="M7" s="7" t="s">
        <v>9</v>
      </c>
      <c r="N7" s="7" t="s">
        <v>10</v>
      </c>
    </row>
    <row r="8" spans="1:29" s="13" customFormat="1" ht="57" customHeight="1" x14ac:dyDescent="0.2">
      <c r="A8" s="2">
        <v>1</v>
      </c>
      <c r="B8" s="8" t="s">
        <v>20</v>
      </c>
      <c r="C8" s="9" t="s">
        <v>18</v>
      </c>
      <c r="D8" s="9">
        <v>1</v>
      </c>
      <c r="E8" s="10">
        <v>58500</v>
      </c>
      <c r="F8" s="10">
        <v>68152.5</v>
      </c>
      <c r="G8" s="10">
        <v>65520</v>
      </c>
      <c r="H8" s="11">
        <f>AVERAGE(E8:G8)</f>
        <v>64057.5</v>
      </c>
      <c r="I8" s="9">
        <f>SQRT(((SUM((POWER(E8-H8,2)),(POWER(F8-H8,2)),(POWER(G8-H8,2)))/(COLUMNS(E8:G8)-1))))</f>
        <v>4989.6762169503545</v>
      </c>
      <c r="J8" s="9">
        <f>I8/H8*100</f>
        <v>7.7893708261333252</v>
      </c>
      <c r="K8" s="9">
        <f>((D8/3)*(SUM(E8:G8)))</f>
        <v>64057.5</v>
      </c>
      <c r="L8" s="9">
        <f>K8/D8</f>
        <v>64057.5</v>
      </c>
      <c r="M8" s="9">
        <f>ROUND(L8,2)</f>
        <v>64057.5</v>
      </c>
      <c r="N8" s="12">
        <f>M8*D8</f>
        <v>64057.5</v>
      </c>
    </row>
    <row r="9" spans="1:29" ht="15.75" customHeight="1" x14ac:dyDescent="0.2">
      <c r="A9" s="19" t="s">
        <v>16</v>
      </c>
      <c r="B9" s="19"/>
      <c r="C9" s="19"/>
      <c r="D9" s="19"/>
      <c r="E9" s="19"/>
      <c r="F9" s="19"/>
      <c r="G9" s="19"/>
      <c r="H9" s="14"/>
      <c r="I9" s="14"/>
      <c r="J9" s="14"/>
      <c r="K9" s="15"/>
      <c r="N9" s="16">
        <f>SUM(N8:N8)</f>
        <v>64057.5</v>
      </c>
    </row>
    <row r="10" spans="1:29" ht="36" customHeight="1" x14ac:dyDescent="0.2">
      <c r="A10" s="20" t="s">
        <v>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29" x14ac:dyDescent="0.2">
      <c r="A11" s="3" t="s">
        <v>12</v>
      </c>
    </row>
    <row r="15" spans="1:29" x14ac:dyDescent="0.2">
      <c r="B15" s="5"/>
    </row>
  </sheetData>
  <mergeCells count="13">
    <mergeCell ref="L1:M1"/>
    <mergeCell ref="M4:N4"/>
    <mergeCell ref="A9:G9"/>
    <mergeCell ref="A10:K10"/>
    <mergeCell ref="A4:K4"/>
    <mergeCell ref="E6:G6"/>
    <mergeCell ref="H6:J6"/>
    <mergeCell ref="A6:A7"/>
    <mergeCell ref="B6:B7"/>
    <mergeCell ref="C6:C7"/>
    <mergeCell ref="D6:D7"/>
    <mergeCell ref="K6:N6"/>
    <mergeCell ref="A5:N5"/>
  </mergeCells>
  <pageMargins left="0.31496062992125984" right="0.31496062992125984" top="0.35433070866141736" bottom="0.35433070866141736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457120,50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Кизюрина Алена Алексеевна</cp:lastModifiedBy>
  <cp:lastPrinted>2025-08-11T09:12:35Z</cp:lastPrinted>
  <dcterms:created xsi:type="dcterms:W3CDTF">2014-01-15T18:15:09Z</dcterms:created>
  <dcterms:modified xsi:type="dcterms:W3CDTF">2026-07-28T13:58:55Z</dcterms:modified>
</cp:coreProperties>
</file>