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обосн" sheetId="8" r:id="rId1"/>
  </sheets>
  <calcPr calcId="152511"/>
</workbook>
</file>

<file path=xl/calcChain.xml><?xml version="1.0" encoding="utf-8"?>
<calcChain xmlns="http://schemas.openxmlformats.org/spreadsheetml/2006/main">
  <c r="O18" i="8" l="1"/>
  <c r="I15" i="8"/>
  <c r="L16" i="8"/>
  <c r="M16" i="8" s="1"/>
  <c r="N16" i="8" s="1"/>
  <c r="O16" i="8" s="1"/>
  <c r="L17" i="8"/>
  <c r="M17" i="8" s="1"/>
  <c r="N17" i="8" s="1"/>
  <c r="O17" i="8" s="1"/>
  <c r="J16" i="8"/>
  <c r="J17" i="8"/>
  <c r="I16" i="8"/>
  <c r="I17" i="8"/>
  <c r="K17" i="8" l="1"/>
  <c r="K16" i="8"/>
  <c r="L15" i="8"/>
  <c r="M15" i="8" s="1"/>
  <c r="N15" i="8" s="1"/>
  <c r="O15" i="8" s="1"/>
  <c r="J15" i="8"/>
  <c r="K15" i="8" l="1"/>
</calcChain>
</file>

<file path=xl/sharedStrings.xml><?xml version="1.0" encoding="utf-8"?>
<sst xmlns="http://schemas.openxmlformats.org/spreadsheetml/2006/main" count="44" uniqueCount="42">
  <si>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</si>
  <si>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</si>
  <si>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</si>
  <si>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</si>
  <si>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</si>
  <si>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</si>
  <si>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</si>
  <si>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</si>
  <si>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</si>
  <si>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</si>
  <si>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</si>
  <si>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</si>
  <si>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</si>
  <si>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</si>
  <si>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</si>
  <si>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</si>
  <si>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</si>
  <si>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</si>
  <si>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</si>
  <si>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</si>
  <si>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</si>
  <si>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Приложение № 2 к Извещению о проведении электронного аукциона</t>
  </si>
  <si>
    <t>Основные характеристики объекта закупки</t>
  </si>
  <si>
    <t>Обоснование НМЦК</t>
  </si>
  <si>
    <t>В соответствии с условиями, указанными в контракте (Описанием объекта закупки)</t>
  </si>
  <si>
    <t>В ходе проведения анализа рынка были направлены запросы потенциальным поставщикам о предоставлении ценовой информации. На основании информации о полученных ценах, рассчитана НМЦК.</t>
  </si>
  <si>
    <t xml:space="preserve"> Метод сопоставимых рыночных цен (анализа рынка), согласно части 6 статьи 22 Федерального закона от 05.04.2013  № 44-ФЗ «О контрактной системе в сфере закупок товаров, работ, услуг для обеспечения государственных и муниципальных нужд» является приоритетным для определения и обоснования начальной (максимальной) цены контракта.      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</si>
  <si>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                                                                                     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</si>
  <si>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
</t>
  </si>
  <si>
    <t>Поставщик№1</t>
  </si>
  <si>
    <t>Поставщик№2</t>
  </si>
  <si>
    <t>Поставщик№3</t>
  </si>
  <si>
    <t xml:space="preserve">Рассчитанная НМЦК превышает лимиты бюджетных обязательств. Во исполнение требований п. 2 ст. 72 БК РФ, согласно которому контракты заключаются и оплачиваются </t>
  </si>
  <si>
    <t>Ф.И.О. исполнителя:                                         Панков К.М. 89519098006</t>
  </si>
  <si>
    <t>в пределах таких лимитов, сумма лимитов составляет: 57000 (пятьдесят семь тысяч) рублей 00 копеек.</t>
  </si>
  <si>
    <t>шт</t>
  </si>
  <si>
    <t>Обоснование начальной (максимальной) цены контракта
Оказание услуг по предоставлению неисключительных прав СБиС Электронная отчетность</t>
  </si>
  <si>
    <t>Права использования "Web-система СБИС" модуль ЭО-Базовый, БЮДЖЕТ</t>
  </si>
  <si>
    <t>Суперсверка</t>
  </si>
  <si>
    <t>Суперсверка, 500 доп. Сотрудников</t>
  </si>
  <si>
    <t xml:space="preserve">На основании вышеизложенного начальная максимальная цена контракта: 29800 (двадцать девять тысяч восемьсот) рублей 00 копеек.
</t>
  </si>
  <si>
    <r>
      <t>Дата подготовки обоснования НМЦК  22.06</t>
    </r>
    <r>
      <rPr>
        <sz val="12"/>
        <rFont val="Times New Roman"/>
        <family val="1"/>
        <charset val="204"/>
      </rPr>
      <t>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</si>
</sst>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4" fontId="10" fillId="3" borderId="1" xfId="0" applyNumberFormat="1" applyFont="1" applyFill="1" applyBorder="1" applyAlignment="1">
      <alignment horizontal="distributed" vertical="center" wrapText="1" justifyLastLine="1"/>
    </xf>
    <xf numFmtId="0" fontId="10" fillId="3" borderId="1" xfId="0" applyFont="1" applyFill="1" applyBorder="1" applyAlignment="1">
      <alignment horizontal="distributed" vertical="center" justifyLastLine="1"/>
    </xf>
    <xf numFmtId="10" fontId="10" fillId="3" borderId="1" xfId="0" applyNumberFormat="1" applyFont="1" applyFill="1" applyBorder="1" applyAlignment="1">
      <alignment horizontal="distributed" vertical="center" justifyLastLine="1"/>
    </xf>
    <xf numFmtId="2" fontId="10" fillId="3" borderId="1" xfId="0" applyNumberFormat="1" applyFont="1" applyFill="1" applyBorder="1" applyAlignment="1">
      <alignment horizontal="distributed" vertical="center" wrapText="1" justifyLastLine="1"/>
    </xf>
    <xf numFmtId="165" fontId="10" fillId="3" borderId="1" xfId="0" applyNumberFormat="1" applyFont="1" applyFill="1" applyBorder="1" applyAlignment="1">
      <alignment horizontal="distributed" vertical="center" wrapText="1" justifyLastLine="1"/>
    </xf>
    <xf numFmtId="4" fontId="10" fillId="3" borderId="1" xfId="0" applyNumberFormat="1" applyFont="1" applyFill="1" applyBorder="1" applyAlignment="1">
      <alignment horizontal="center" vertical="center" wrapText="1" justifyLastLine="1"/>
    </xf>
    <xf numFmtId="1" fontId="10" fillId="3" borderId="1" xfId="0" applyNumberFormat="1" applyFont="1" applyFill="1" applyBorder="1" applyAlignment="1">
      <alignment horizontal="center" vertical="center" wrapText="1" justifyLastLine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952500</xdr:rowOff>
    </xdr:from>
    <xdr:to>
      <xdr:col>11</xdr:col>
      <xdr:colOff>0</xdr:colOff>
      <xdr:row>13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13</xdr:row>
      <xdr:rowOff>923925</xdr:rowOff>
    </xdr:from>
    <xdr:to>
      <xdr:col>9</xdr:col>
      <xdr:colOff>1019175</xdr:colOff>
      <xdr:row>13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1600200</xdr:rowOff>
    </xdr:from>
    <xdr:to>
      <xdr:col>11</xdr:col>
      <xdr:colOff>1504950</xdr:colOff>
      <xdr:row>13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1600200</xdr:rowOff>
    </xdr:from>
    <xdr:to>
      <xdr:col>11</xdr:col>
      <xdr:colOff>1504950</xdr:colOff>
      <xdr:row>15</xdr:row>
      <xdr:rowOff>1962150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1600200</xdr:rowOff>
    </xdr:from>
    <xdr:to>
      <xdr:col>11</xdr:col>
      <xdr:colOff>1504950</xdr:colOff>
      <xdr:row>15</xdr:row>
      <xdr:rowOff>1962150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1600200</xdr:rowOff>
    </xdr:from>
    <xdr:to>
      <xdr:col>11</xdr:col>
      <xdr:colOff>1504950</xdr:colOff>
      <xdr:row>15</xdr:row>
      <xdr:rowOff>1962150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639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33"/>
  <sheetViews>
    <sheetView tabSelected="1" view="pageBreakPreview" topLeftCell="A8" zoomScale="84" zoomScaleSheetLayoutView="84" workbookViewId="0">
      <selection activeCell="O15" sqref="O15:O17"/>
    </sheetView>
  </sheetViews>
  <sheetFormatPr defaultRowHeight="12.75" x14ac:dyDescent="0.2"/>
  <cols>
    <col min="1" max="1" width="4.7109375" style="1" customWidth="1"/>
    <col min="2" max="2" width="43.7109375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4.5703125" style="1" customWidth="1"/>
    <col min="16" max="161" width="9.140625" style="34"/>
    <col min="162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162" ht="15.75" hidden="1" x14ac:dyDescent="0.25">
      <c r="J1" s="2" t="s">
        <v>1</v>
      </c>
    </row>
    <row r="2" spans="1:162" ht="15.75" customHeight="1" x14ac:dyDescent="0.25">
      <c r="J2" s="2"/>
      <c r="K2" s="62" t="s">
        <v>21</v>
      </c>
      <c r="L2" s="63"/>
      <c r="M2" s="63"/>
      <c r="N2" s="63"/>
      <c r="O2" s="63"/>
    </row>
    <row r="3" spans="1:162" ht="15.75" x14ac:dyDescent="0.25">
      <c r="J3" s="2"/>
      <c r="M3" s="78"/>
      <c r="N3" s="78"/>
      <c r="O3" s="78"/>
    </row>
    <row r="4" spans="1:162" ht="31.5" customHeight="1" x14ac:dyDescent="0.2">
      <c r="A4" s="46" t="s">
        <v>36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2" ht="4.5" customHeight="1" x14ac:dyDescent="0.2">
      <c r="A5" s="32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62" ht="22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2" ht="53.25" customHeight="1" x14ac:dyDescent="0.2">
      <c r="A7" s="32"/>
      <c r="B7" s="32"/>
      <c r="C7" s="54" t="s">
        <v>27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62" ht="44.25" customHeight="1" x14ac:dyDescent="0.2">
      <c r="A8" s="54" t="s">
        <v>22</v>
      </c>
      <c r="B8" s="54"/>
      <c r="C8" s="64" t="s">
        <v>24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62" ht="60.75" customHeight="1" x14ac:dyDescent="0.2">
      <c r="A9" s="52" t="s">
        <v>17</v>
      </c>
      <c r="B9" s="53"/>
      <c r="C9" s="69" t="s">
        <v>26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62" ht="33" customHeight="1" x14ac:dyDescent="0.2">
      <c r="A10" s="52" t="s">
        <v>23</v>
      </c>
      <c r="B10" s="66"/>
      <c r="C10" s="69" t="s">
        <v>25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162" ht="21.75" customHeight="1" x14ac:dyDescent="0.2">
      <c r="C11" s="75" t="s">
        <v>28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</row>
    <row r="12" spans="1:162" ht="27" customHeight="1" x14ac:dyDescent="0.2">
      <c r="A12" s="52" t="s">
        <v>18</v>
      </c>
      <c r="B12" s="5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62" x14ac:dyDescent="0.2">
      <c r="A13" s="47" t="s">
        <v>2</v>
      </c>
      <c r="B13" s="47" t="s">
        <v>20</v>
      </c>
      <c r="C13" s="49" t="s">
        <v>3</v>
      </c>
      <c r="D13" s="49" t="s">
        <v>0</v>
      </c>
      <c r="E13" s="51" t="s">
        <v>4</v>
      </c>
      <c r="F13" s="51"/>
      <c r="G13" s="51"/>
      <c r="H13" s="51"/>
      <c r="I13" s="73" t="s">
        <v>5</v>
      </c>
      <c r="J13" s="73"/>
      <c r="K13" s="73"/>
      <c r="L13" s="74" t="s">
        <v>6</v>
      </c>
      <c r="M13" s="74"/>
      <c r="N13" s="74"/>
      <c r="O13" s="74"/>
    </row>
    <row r="14" spans="1:162" ht="135" customHeight="1" x14ac:dyDescent="0.2">
      <c r="A14" s="48"/>
      <c r="B14" s="48"/>
      <c r="C14" s="50"/>
      <c r="D14" s="50"/>
      <c r="E14" s="43" t="s">
        <v>29</v>
      </c>
      <c r="F14" s="43" t="s">
        <v>30</v>
      </c>
      <c r="G14" s="43" t="s">
        <v>31</v>
      </c>
      <c r="H14" s="26" t="s">
        <v>7</v>
      </c>
      <c r="I14" s="26" t="s">
        <v>8</v>
      </c>
      <c r="J14" s="27" t="s">
        <v>9</v>
      </c>
      <c r="K14" s="27" t="s">
        <v>10</v>
      </c>
      <c r="L14" s="27" t="s">
        <v>11</v>
      </c>
      <c r="M14" s="26" t="s">
        <v>12</v>
      </c>
      <c r="N14" s="26" t="s">
        <v>13</v>
      </c>
      <c r="O14" s="26" t="s">
        <v>14</v>
      </c>
    </row>
    <row r="15" spans="1:162" s="28" customFormat="1" ht="48" customHeight="1" x14ac:dyDescent="0.2">
      <c r="A15" s="29">
        <v>1</v>
      </c>
      <c r="B15" s="42" t="s">
        <v>37</v>
      </c>
      <c r="C15" s="42" t="s">
        <v>35</v>
      </c>
      <c r="D15" s="42">
        <v>1</v>
      </c>
      <c r="E15" s="30">
        <v>11000</v>
      </c>
      <c r="F15" s="31">
        <v>11700</v>
      </c>
      <c r="G15" s="30">
        <v>11500</v>
      </c>
      <c r="H15" s="25">
        <v>3</v>
      </c>
      <c r="I15" s="19">
        <f>AVERAGE(E15:G15)</f>
        <v>11400</v>
      </c>
      <c r="J15" s="20">
        <f>STDEV(E15:G15)</f>
        <v>360.55512754639892</v>
      </c>
      <c r="K15" s="21">
        <f t="shared" ref="K15" si="0">J15/I15</f>
        <v>3.1627642767227973E-2</v>
      </c>
      <c r="L15" s="22">
        <f>((D15/H15)*(SUM(E15:G15)))</f>
        <v>11400</v>
      </c>
      <c r="M15" s="23">
        <f>L15/D15</f>
        <v>11400</v>
      </c>
      <c r="N15" s="24">
        <f>ROUND(M15,2)</f>
        <v>11400</v>
      </c>
      <c r="O15" s="24">
        <f>N15*D15</f>
        <v>11400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3"/>
    </row>
    <row r="16" spans="1:162" s="35" customFormat="1" ht="48" customHeight="1" x14ac:dyDescent="0.2">
      <c r="A16" s="29"/>
      <c r="B16" s="42" t="s">
        <v>38</v>
      </c>
      <c r="C16" s="42" t="s">
        <v>35</v>
      </c>
      <c r="D16" s="42">
        <v>1</v>
      </c>
      <c r="E16" s="30">
        <v>8500</v>
      </c>
      <c r="F16" s="31">
        <v>9500</v>
      </c>
      <c r="G16" s="30">
        <v>9000</v>
      </c>
      <c r="H16" s="25">
        <v>3</v>
      </c>
      <c r="I16" s="19">
        <f t="shared" ref="I16:I17" si="1">AVERAGE(E16:G16)</f>
        <v>9000</v>
      </c>
      <c r="J16" s="20">
        <f t="shared" ref="J16:J17" si="2">STDEV(E16:G16)</f>
        <v>500</v>
      </c>
      <c r="K16" s="21">
        <f t="shared" ref="K16:K17" si="3">J16/I16</f>
        <v>5.5555555555555552E-2</v>
      </c>
      <c r="L16" s="22">
        <f t="shared" ref="L16:L17" si="4">((D16/H16)*(SUM(E16:G16)))</f>
        <v>9000</v>
      </c>
      <c r="M16" s="23">
        <f t="shared" ref="M16:M17" si="5">L16/D16</f>
        <v>9000</v>
      </c>
      <c r="N16" s="24">
        <f t="shared" ref="N16:N17" si="6">ROUND(M16,2)</f>
        <v>9000</v>
      </c>
      <c r="O16" s="24">
        <f t="shared" ref="O16:O17" si="7">N16*D16</f>
        <v>9000</v>
      </c>
    </row>
    <row r="17" spans="1:161" s="35" customFormat="1" ht="48" customHeight="1" x14ac:dyDescent="0.2">
      <c r="A17" s="29"/>
      <c r="B17" s="42" t="s">
        <v>39</v>
      </c>
      <c r="C17" s="42" t="s">
        <v>35</v>
      </c>
      <c r="D17" s="42">
        <v>1</v>
      </c>
      <c r="E17" s="30">
        <v>9200</v>
      </c>
      <c r="F17" s="31">
        <v>9500</v>
      </c>
      <c r="G17" s="30">
        <v>9500</v>
      </c>
      <c r="H17" s="25">
        <v>3</v>
      </c>
      <c r="I17" s="19">
        <f t="shared" si="1"/>
        <v>9400</v>
      </c>
      <c r="J17" s="20">
        <f t="shared" si="2"/>
        <v>173.20508075688772</v>
      </c>
      <c r="K17" s="21">
        <f t="shared" si="3"/>
        <v>1.8426072420945502E-2</v>
      </c>
      <c r="L17" s="22">
        <f t="shared" si="4"/>
        <v>9400</v>
      </c>
      <c r="M17" s="23">
        <f t="shared" si="5"/>
        <v>9400</v>
      </c>
      <c r="N17" s="24">
        <f t="shared" si="6"/>
        <v>9400</v>
      </c>
      <c r="O17" s="24">
        <f t="shared" si="7"/>
        <v>9400</v>
      </c>
    </row>
    <row r="18" spans="1:161" ht="14.25" x14ac:dyDescent="0.2">
      <c r="A18" s="3"/>
      <c r="B18" s="4"/>
      <c r="C18" s="5"/>
      <c r="D18" s="5"/>
      <c r="E18" s="6"/>
      <c r="F18" s="6"/>
      <c r="G18" s="6"/>
      <c r="H18" s="7"/>
      <c r="I18" s="8"/>
      <c r="J18" s="9"/>
      <c r="K18" s="10"/>
      <c r="L18" s="11"/>
      <c r="M18" s="12"/>
      <c r="N18" s="11" t="s">
        <v>15</v>
      </c>
      <c r="O18" s="41">
        <f>SUM(O15:O17)</f>
        <v>29800</v>
      </c>
    </row>
    <row r="19" spans="1:161" ht="15.75" x14ac:dyDescent="0.2">
      <c r="A19" s="44"/>
      <c r="B19" s="44"/>
      <c r="C19" s="44"/>
      <c r="D19" s="44"/>
      <c r="E19" s="44"/>
      <c r="F19" s="44"/>
      <c r="G19" s="44"/>
      <c r="H19" s="44"/>
      <c r="I19" s="13"/>
      <c r="J19" s="14"/>
      <c r="K19" s="14"/>
      <c r="L19" s="14"/>
      <c r="M19" s="14"/>
      <c r="N19" s="14"/>
      <c r="O19" s="13"/>
    </row>
    <row r="20" spans="1:161" ht="15.75" hidden="1" x14ac:dyDescent="0.2">
      <c r="A20" s="14" t="s">
        <v>32</v>
      </c>
      <c r="B20" s="14"/>
      <c r="C20" s="14"/>
      <c r="D20" s="14"/>
      <c r="E20" s="14"/>
      <c r="F20" s="14"/>
      <c r="G20" s="14"/>
      <c r="H20" s="14"/>
      <c r="I20" s="13"/>
      <c r="J20" s="14"/>
      <c r="K20" s="14"/>
      <c r="L20" s="14"/>
      <c r="M20" s="14"/>
      <c r="N20" s="14"/>
      <c r="O20" s="13"/>
    </row>
    <row r="21" spans="1:161" ht="15.75" hidden="1" x14ac:dyDescent="0.2">
      <c r="A21" s="58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13"/>
    </row>
    <row r="22" spans="1:161" ht="24" customHeight="1" x14ac:dyDescent="0.2">
      <c r="A22" s="59" t="s">
        <v>40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13"/>
    </row>
    <row r="23" spans="1:161" ht="15.75" x14ac:dyDescent="0.2">
      <c r="A23" s="40"/>
      <c r="B23" s="40"/>
      <c r="C23" s="40"/>
      <c r="D23" s="40"/>
      <c r="E23" s="40"/>
      <c r="F23" s="40"/>
      <c r="G23" s="40"/>
      <c r="H23" s="40"/>
      <c r="I23" s="13"/>
      <c r="J23" s="14"/>
      <c r="K23" s="14"/>
      <c r="L23" s="14"/>
      <c r="M23" s="14"/>
      <c r="N23" s="14"/>
      <c r="O23" s="13"/>
    </row>
    <row r="24" spans="1:161" ht="16.5" customHeight="1" x14ac:dyDescent="0.2">
      <c r="A24" s="40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39"/>
    </row>
    <row r="25" spans="1:161" ht="36" customHeight="1" x14ac:dyDescent="0.2">
      <c r="A25" s="40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13"/>
    </row>
    <row r="26" spans="1:161" ht="15.75" customHeight="1" x14ac:dyDescent="0.2">
      <c r="A26" s="45" t="s">
        <v>19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61" s="16" customFormat="1" ht="75.75" customHeight="1" x14ac:dyDescent="0.25">
      <c r="A27" s="45" t="s">
        <v>16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</row>
    <row r="28" spans="1:161" s="15" customFormat="1" ht="34.5" customHeight="1" x14ac:dyDescent="0.25">
      <c r="A28" s="72"/>
      <c r="B28" s="72"/>
      <c r="C28" s="68" t="s">
        <v>41</v>
      </c>
      <c r="D28" s="68"/>
      <c r="E28" s="68"/>
      <c r="F28" s="68"/>
      <c r="G28" s="68"/>
      <c r="H28" s="68"/>
      <c r="I28" s="68"/>
      <c r="J28" s="17"/>
      <c r="K28" s="17"/>
      <c r="L28" s="17"/>
      <c r="M28" s="17"/>
      <c r="N28" s="17"/>
      <c r="O28" s="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</row>
    <row r="29" spans="1:161" s="15" customFormat="1" ht="15.75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</row>
    <row r="30" spans="1:161" s="17" customFormat="1" ht="15.75" customHeight="1" x14ac:dyDescent="0.25">
      <c r="A30" s="60" t="s">
        <v>33</v>
      </c>
      <c r="B30" s="60"/>
      <c r="C30" s="60"/>
      <c r="D30" s="60"/>
      <c r="E30" s="60"/>
      <c r="F30" s="60"/>
      <c r="G30" s="60"/>
      <c r="H30" s="1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</row>
    <row r="31" spans="1:161" s="17" customFormat="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</row>
    <row r="33" spans="1:161" s="17" customFormat="1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</row>
  </sheetData>
  <mergeCells count="31">
    <mergeCell ref="A30:G30"/>
    <mergeCell ref="A29:N29"/>
    <mergeCell ref="K2:O2"/>
    <mergeCell ref="C8:O8"/>
    <mergeCell ref="A10:B10"/>
    <mergeCell ref="C7:O7"/>
    <mergeCell ref="C28:I28"/>
    <mergeCell ref="A12:B12"/>
    <mergeCell ref="C9:O9"/>
    <mergeCell ref="A26:O26"/>
    <mergeCell ref="A28:B28"/>
    <mergeCell ref="C10:O10"/>
    <mergeCell ref="I13:K13"/>
    <mergeCell ref="L13:O13"/>
    <mergeCell ref="C11:O11"/>
    <mergeCell ref="M3:O3"/>
    <mergeCell ref="A19:H19"/>
    <mergeCell ref="A27:O27"/>
    <mergeCell ref="A4:O4"/>
    <mergeCell ref="A13:A14"/>
    <mergeCell ref="B13:B14"/>
    <mergeCell ref="C13:C14"/>
    <mergeCell ref="D13:D14"/>
    <mergeCell ref="E13:H13"/>
    <mergeCell ref="A9:B9"/>
    <mergeCell ref="A8:B8"/>
    <mergeCell ref="B5:O5"/>
    <mergeCell ref="C12:O12"/>
    <mergeCell ref="B24:N25"/>
    <mergeCell ref="A21:N21"/>
    <mergeCell ref="A22:N22"/>
  </mergeCells>
  <pageMargins left="0.41" right="0.41" top="0.62" bottom="0.35433070866141736" header="0.2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2026-06-23T00:32:44Z</dcterms:modified>
</cp:coreProperties>
</file>