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617F4BB-CFA0-48EF-9FA7-1E1D4121A050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НМЦК" sheetId="2" r:id="rId1"/>
    <sheet name="Разбивка" sheetId="3" r:id="rId2"/>
  </sheets>
  <calcPr calcId="191029" refMode="R1C1"/>
</workbook>
</file>

<file path=xl/calcChain.xml><?xml version="1.0" encoding="utf-8"?>
<calcChain xmlns="http://schemas.openxmlformats.org/spreadsheetml/2006/main">
  <c r="C10" i="3" l="1"/>
  <c r="C11" i="3"/>
  <c r="C12" i="3"/>
  <c r="C13" i="3"/>
  <c r="C14" i="3"/>
  <c r="C15" i="3"/>
  <c r="C16" i="3"/>
  <c r="C17" i="3"/>
  <c r="C9" i="3"/>
  <c r="E10" i="3"/>
  <c r="E11" i="3"/>
  <c r="E12" i="3"/>
  <c r="E13" i="3"/>
  <c r="E14" i="3"/>
  <c r="E15" i="3"/>
  <c r="E16" i="3"/>
  <c r="E17" i="3"/>
  <c r="E9" i="3"/>
  <c r="D10" i="3"/>
  <c r="D11" i="3"/>
  <c r="D12" i="3"/>
  <c r="D13" i="3"/>
  <c r="D14" i="3"/>
  <c r="D15" i="3"/>
  <c r="D16" i="3"/>
  <c r="D17" i="3"/>
  <c r="D9" i="3"/>
  <c r="J12" i="2" l="1"/>
  <c r="K12" i="2" s="1"/>
  <c r="L12" i="2"/>
  <c r="M12" i="2" s="1"/>
  <c r="N12" i="2" s="1"/>
  <c r="J13" i="2"/>
  <c r="K13" i="2" s="1"/>
  <c r="L13" i="2"/>
  <c r="M13" i="2" s="1"/>
  <c r="N13" i="2" s="1"/>
  <c r="J14" i="2"/>
  <c r="K14" i="2" s="1"/>
  <c r="L14" i="2"/>
  <c r="M14" i="2" s="1"/>
  <c r="N14" i="2" s="1"/>
  <c r="J15" i="2"/>
  <c r="K15" i="2" s="1"/>
  <c r="L15" i="2"/>
  <c r="M15" i="2" s="1"/>
  <c r="N15" i="2" s="1"/>
  <c r="J16" i="2"/>
  <c r="K16" i="2" s="1"/>
  <c r="L16" i="2"/>
  <c r="M16" i="2" s="1"/>
  <c r="N16" i="2" s="1"/>
  <c r="J17" i="2"/>
  <c r="K17" i="2" s="1"/>
  <c r="L17" i="2"/>
  <c r="M17" i="2" s="1"/>
  <c r="N17" i="2" s="1"/>
  <c r="J18" i="2"/>
  <c r="K18" i="2" s="1"/>
  <c r="L18" i="2"/>
  <c r="M18" i="2" s="1"/>
  <c r="N18" i="2" s="1"/>
  <c r="J19" i="2"/>
  <c r="K19" i="2" s="1"/>
  <c r="L19" i="2"/>
  <c r="M19" i="2" s="1"/>
  <c r="N19" i="2" s="1"/>
  <c r="F10" i="3" l="1"/>
  <c r="F11" i="3"/>
  <c r="I11" i="3" s="1"/>
  <c r="F12" i="3"/>
  <c r="F13" i="3"/>
  <c r="F14" i="3"/>
  <c r="F15" i="3"/>
  <c r="I15" i="3" s="1"/>
  <c r="F16" i="3"/>
  <c r="F17" i="3"/>
  <c r="I17" i="3" s="1"/>
  <c r="F9" i="3"/>
  <c r="C10" i="2"/>
  <c r="D10" i="2" s="1"/>
  <c r="E10" i="2" s="1"/>
  <c r="F10" i="2" s="1"/>
  <c r="L11" i="2"/>
  <c r="M11" i="2" s="1"/>
  <c r="J11" i="2"/>
  <c r="K11" i="2" s="1"/>
  <c r="G10" i="2" l="1"/>
  <c r="H10" i="2" s="1"/>
  <c r="I10" i="2" s="1"/>
  <c r="J10" i="2" s="1"/>
  <c r="K10" i="2" s="1"/>
  <c r="L10" i="2" s="1"/>
  <c r="M10" i="2" s="1"/>
  <c r="N10" i="2" s="1"/>
  <c r="I13" i="3"/>
  <c r="I16" i="3"/>
  <c r="I10" i="3"/>
  <c r="I12" i="3"/>
  <c r="I14" i="3"/>
  <c r="G11" i="3" l="1"/>
  <c r="G10" i="3"/>
  <c r="G17" i="3"/>
  <c r="G13" i="3"/>
  <c r="G15" i="3"/>
  <c r="G14" i="3"/>
  <c r="G16" i="3"/>
  <c r="G12" i="3"/>
  <c r="AA12" i="3" l="1"/>
  <c r="AB12" i="3"/>
  <c r="AC12" i="3"/>
  <c r="AD12" i="3"/>
  <c r="AA13" i="3"/>
  <c r="AB13" i="3"/>
  <c r="AD13" i="3"/>
  <c r="AC13" i="3"/>
  <c r="AA15" i="3"/>
  <c r="AB15" i="3"/>
  <c r="AD15" i="3"/>
  <c r="AC15" i="3"/>
  <c r="AA10" i="3"/>
  <c r="AD10" i="3"/>
  <c r="AB10" i="3"/>
  <c r="AC10" i="3"/>
  <c r="AA11" i="3"/>
  <c r="AB11" i="3"/>
  <c r="AD11" i="3"/>
  <c r="AC11" i="3"/>
  <c r="AA16" i="3"/>
  <c r="AD16" i="3"/>
  <c r="AB16" i="3"/>
  <c r="AC16" i="3"/>
  <c r="AA14" i="3"/>
  <c r="AD14" i="3"/>
  <c r="AB14" i="3"/>
  <c r="AC14" i="3"/>
  <c r="AA17" i="3"/>
  <c r="AB17" i="3"/>
  <c r="AC17" i="3"/>
  <c r="AD17" i="3"/>
  <c r="H16" i="3"/>
  <c r="H17" i="3"/>
  <c r="J17" i="3"/>
  <c r="J16" i="3"/>
  <c r="I9" i="3"/>
  <c r="G9" i="3" l="1"/>
  <c r="H9" i="3" s="1"/>
  <c r="H15" i="3"/>
  <c r="J15" i="3"/>
  <c r="J10" i="3"/>
  <c r="H10" i="3"/>
  <c r="H13" i="3"/>
  <c r="J13" i="3"/>
  <c r="J11" i="3"/>
  <c r="H11" i="3"/>
  <c r="J14" i="3"/>
  <c r="H14" i="3"/>
  <c r="J12" i="3"/>
  <c r="H12" i="3"/>
  <c r="N11" i="2"/>
  <c r="N20" i="2" s="1"/>
  <c r="M21" i="2" s="1"/>
  <c r="H18" i="3" l="1"/>
  <c r="AC9" i="3"/>
  <c r="AC18" i="3" s="1"/>
  <c r="AD9" i="3"/>
  <c r="AD18" i="3" s="1"/>
  <c r="J9" i="3"/>
  <c r="AB9" i="3"/>
  <c r="AB18" i="3" s="1"/>
  <c r="AD6" i="3"/>
  <c r="AC6" i="3"/>
  <c r="AB6" i="3"/>
  <c r="AA6" i="3"/>
  <c r="AA9" i="3" l="1"/>
  <c r="AA18" i="3" s="1"/>
  <c r="J18" i="3"/>
  <c r="H19" i="3" l="1"/>
</calcChain>
</file>

<file path=xl/sharedStrings.xml><?xml version="1.0" encoding="utf-8"?>
<sst xmlns="http://schemas.openxmlformats.org/spreadsheetml/2006/main" count="89" uniqueCount="66">
  <si>
    <t xml:space="preserve">Кол-во </t>
  </si>
  <si>
    <t>Характеристики объекта закупки</t>
  </si>
  <si>
    <t>Расчет НМЦК</t>
  </si>
  <si>
    <t>№</t>
  </si>
  <si>
    <t>ед. изм.</t>
  </si>
  <si>
    <t xml:space="preserve">НМЦК за ед.  </t>
  </si>
  <si>
    <t>Цена с НДС в руб.</t>
  </si>
  <si>
    <t>Участник № 1</t>
  </si>
  <si>
    <t>Участник № 2</t>
  </si>
  <si>
    <t>Участник № 3</t>
  </si>
  <si>
    <t>КТРУ (ОКДП 2)</t>
  </si>
  <si>
    <t>НМЦК сумма</t>
  </si>
  <si>
    <t>Коэффициент вариации цен, %</t>
  </si>
  <si>
    <t>№ п/п</t>
  </si>
  <si>
    <t>ед. изм</t>
  </si>
  <si>
    <t>Кол-во</t>
  </si>
  <si>
    <t>Цена за единицу продукции с учетом НДС, руб.</t>
  </si>
  <si>
    <t>Общая стоимость по каждой позиции с учетом НДС, руб.</t>
  </si>
  <si>
    <t>Остаток</t>
  </si>
  <si>
    <t>Сумма по остатку</t>
  </si>
  <si>
    <t>Товарная накладная №, дата</t>
  </si>
  <si>
    <t>ГЗФомс</t>
  </si>
  <si>
    <t>ГЗапробация</t>
  </si>
  <si>
    <t>ПМУ</t>
  </si>
  <si>
    <t>в контракте</t>
  </si>
  <si>
    <t>ФИО</t>
  </si>
  <si>
    <t>ИТОГО:</t>
  </si>
  <si>
    <t>рублей</t>
  </si>
  <si>
    <t>Используемый метод определения НМЦК с обоснованием:</t>
  </si>
  <si>
    <t>Инициатор закупки ФИО</t>
  </si>
  <si>
    <t>Отделение</t>
  </si>
  <si>
    <t>___________________</t>
  </si>
  <si>
    <t>Начальник отдела закупок товаров, работ, услуг</t>
  </si>
  <si>
    <t>Симонова М.В.</t>
  </si>
  <si>
    <t>В соответствии со ст. 34 Бюджетного кодекса РФ на основании принципа эффективности использования средств бюджетного учреждения и исходя из имеющегося объема финансового обеспечения для осуществления закупки Заказчиком использована минимальная цена, т.о. НМЦК составляет:</t>
  </si>
  <si>
    <r>
      <rPr>
        <b/>
        <sz val="12"/>
        <color indexed="8"/>
        <rFont val="Times New Roman"/>
        <family val="1"/>
        <charset val="204"/>
      </rPr>
      <t xml:space="preserve">ОБОСНОВАНИЕ НАЧАЛЬНОЙ ( МАКСИМАЛЬНОЙ) ЦЕНЫ КОНТРАКТА </t>
    </r>
    <r>
      <rPr>
        <sz val="12"/>
        <color indexed="8"/>
        <rFont val="Times New Roman"/>
        <family val="1"/>
        <charset val="204"/>
      </rPr>
      <t>на закупку товаров, работ, услуг для ФГБУ «НМИЦК им. ак. Е.И. Чазова» Минздрава России во исполнение требований положений Федерального закона от 05 апреля 2013 года №44-ФЗ « О контрактной системе в сфере закупок товаров, работ, услуг для обеспечения государственных и муниципальных нужд», соблюдения норм ПП РФ от «23» декабря 2024 г. N 1875 в отношении обоснования начальной (максимальной) цены контракта, приведено ниже.</t>
    </r>
  </si>
  <si>
    <t>Метод сопоставимых рыночных цен</t>
  </si>
  <si>
    <t>Средневзвешенная цена с НДС за ед-цу, руб.</t>
  </si>
  <si>
    <t>минимальная цена с НДС в руб.</t>
  </si>
  <si>
    <t>Наименование товара (работ / услуг)</t>
  </si>
  <si>
    <t>22.29.29.190</t>
  </si>
  <si>
    <t>штука</t>
  </si>
  <si>
    <t>упаковка</t>
  </si>
  <si>
    <t>Дополнительная информация:</t>
  </si>
  <si>
    <t>не являются медицинскими изделиями, для проведения научно-исследовательских работ</t>
  </si>
  <si>
    <t>поставка материалов для лаборатории</t>
  </si>
  <si>
    <t>Домогатский</t>
  </si>
  <si>
    <t>ГЗ Наука</t>
  </si>
  <si>
    <t>коммерческое предложение                         от 18.06.2026</t>
  </si>
  <si>
    <t>(вх № 44-26-06-579/3)</t>
  </si>
  <si>
    <t>(вх № 44-26-06-579/2)</t>
  </si>
  <si>
    <t>(вх № 44-26-06-579/1)</t>
  </si>
  <si>
    <t xml:space="preserve">BiolabMix_EtBr-10 Бромистый этидий, 10 мг/мл, 10 мл (+4°) </t>
  </si>
  <si>
    <t xml:space="preserve">Ac-APC-012 Пробирка в стрипе, объем 0,2 мл, по 8 пробирок в стрипе, оптически-непрозрачные крышки в стрипе, 120 шт/уп </t>
  </si>
  <si>
    <t xml:space="preserve">Ac-APC-017 Пробирка в стрипе, белая, объем 0,2 мл, по 8 пробирок в стрипе, оптически прозрачные крышки в стрипе, 120 шт/уп </t>
  </si>
  <si>
    <t xml:space="preserve">Ac-ACT-005-B-S Пробирка микроцентрифужная, объем 0,5 мл, стерильная, 1000 шт/уп </t>
  </si>
  <si>
    <t xml:space="preserve">Ac-ACT-017-B-S Пробирка микроцентрифужная, объем 1,7 мл, стерильная, 1000 шт/уп </t>
  </si>
  <si>
    <t xml:space="preserve">N-601001 Пробирка типа Фалькон, объемом 15 мл, в штативе, premium USP VI, стерильная, 50 шт/уп </t>
  </si>
  <si>
    <t>23.19.23.110</t>
  </si>
  <si>
    <t>20.59.52.199</t>
  </si>
  <si>
    <t>Домогатский С.П.; Кузьмин В.С.</t>
  </si>
  <si>
    <t>№69-гз от 01.04.2026; №685 от 27.04.2026</t>
  </si>
  <si>
    <t>Кузьмин</t>
  </si>
  <si>
    <t>Solarbio A8201-500G Агароза I, 500 г (RT)</t>
  </si>
  <si>
    <t>UVT 101-10-20S Кювета спектрофотометрическая, кварц, 45×12.5×12.5 мм, ОП 10 мм, объем 3,5 мл, 1 шт</t>
  </si>
  <si>
    <t>UVT 103-2-10-20Z Кювета спектрофотометрическая, кварц, 45×12.5×12.5 мм, ОП 10 мм, объем 0,7 мл,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</si>
</sst>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u/>
      <sz val="7.7"/>
      <color theme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3" fillId="0" borderId="0" xfId="0" applyFont="1" applyAlignment="1">
      <alignment vertical="top"/>
    </xf>
    <xf numFmtId="0" fontId="6" fillId="2" borderId="2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3" fontId="11" fillId="0" borderId="0" xfId="0" applyNumberFormat="1" applyFont="1" applyAlignment="1">
      <alignment horizontal="center" vertical="top" wrapText="1"/>
    </xf>
    <xf numFmtId="4" fontId="11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49" fontId="11" fillId="0" borderId="0" xfId="0" applyNumberFormat="1" applyFont="1" applyAlignment="1">
      <alignment horizontal="left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4" borderId="0" xfId="0" applyNumberFormat="1" applyFont="1" applyFill="1" applyAlignment="1">
      <alignment horizontal="center" vertical="top" wrapText="1"/>
    </xf>
    <xf numFmtId="4" fontId="11" fillId="5" borderId="0" xfId="0" applyNumberFormat="1" applyFont="1" applyFill="1" applyBorder="1" applyAlignment="1">
      <alignment horizontal="center" vertical="top" wrapText="1"/>
    </xf>
    <xf numFmtId="0" fontId="6" fillId="2" borderId="4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center" vertical="top"/>
    </xf>
    <xf numFmtId="4" fontId="5" fillId="0" borderId="2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/>
    </xf>
    <xf numFmtId="0" fontId="2" fillId="0" borderId="0" xfId="0" applyNumberFormat="1" applyFont="1" applyFill="1" applyBorder="1" applyAlignment="1">
      <alignment vertical="top"/>
    </xf>
    <xf numFmtId="0" fontId="13" fillId="0" borderId="0" xfId="0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0" fontId="16" fillId="0" borderId="6" xfId="0" applyNumberFormat="1" applyFont="1" applyFill="1" applyBorder="1" applyAlignment="1">
      <alignment horizontal="center" vertical="top" wrapText="1"/>
    </xf>
    <xf numFmtId="0" fontId="7" fillId="5" borderId="15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7" fillId="5" borderId="18" xfId="0" applyFont="1" applyFill="1" applyBorder="1" applyAlignment="1">
      <alignment vertical="top" wrapText="1"/>
    </xf>
    <xf numFmtId="0" fontId="7" fillId="5" borderId="8" xfId="0" applyFont="1" applyFill="1" applyBorder="1" applyAlignment="1">
      <alignment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11" fillId="2" borderId="2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4" fillId="0" borderId="2" xfId="1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4" fontId="9" fillId="0" borderId="7" xfId="0" applyNumberFormat="1" applyFont="1" applyBorder="1" applyAlignment="1">
      <alignment horizontal="center" vertical="top" wrapText="1"/>
    </xf>
    <xf numFmtId="4" fontId="9" fillId="0" borderId="10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4" fontId="5" fillId="5" borderId="22" xfId="0" applyNumberFormat="1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horizontal="center" vertical="center" wrapText="1"/>
    </xf>
    <xf numFmtId="4" fontId="5" fillId="5" borderId="1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" fontId="5" fillId="0" borderId="4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5" xfId="0" applyNumberFormat="1" applyFont="1" applyBorder="1" applyAlignment="1">
      <alignment vertical="center" wrapText="1"/>
    </xf>
    <xf numFmtId="2" fontId="5" fillId="0" borderId="10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8" fillId="5" borderId="23" xfId="0" applyFont="1" applyFill="1" applyBorder="1" applyAlignment="1">
      <alignment horizontal="center" vertical="top" wrapText="1"/>
    </xf>
    <xf numFmtId="0" fontId="18" fillId="5" borderId="26" xfId="0" applyFont="1" applyFill="1" applyBorder="1" applyAlignment="1">
      <alignment horizontal="center" vertical="top" wrapText="1"/>
    </xf>
    <xf numFmtId="0" fontId="18" fillId="5" borderId="24" xfId="0" applyFont="1" applyFill="1" applyBorder="1" applyAlignment="1">
      <alignment horizontal="center" vertical="top" wrapText="1"/>
    </xf>
    <xf numFmtId="4" fontId="18" fillId="5" borderId="19" xfId="0" applyNumberFormat="1" applyFont="1" applyFill="1" applyBorder="1" applyAlignment="1">
      <alignment horizontal="center" vertical="top" wrapText="1"/>
    </xf>
    <xf numFmtId="4" fontId="18" fillId="5" borderId="20" xfId="0" applyNumberFormat="1" applyFont="1" applyFill="1" applyBorder="1" applyAlignment="1">
      <alignment horizontal="center" vertical="top" wrapText="1"/>
    </xf>
    <xf numFmtId="4" fontId="18" fillId="5" borderId="21" xfId="0" applyNumberFormat="1" applyFont="1" applyFill="1" applyBorder="1" applyAlignment="1">
      <alignment horizontal="center" vertical="top" wrapText="1"/>
    </xf>
    <xf numFmtId="4" fontId="18" fillId="5" borderId="13" xfId="0" applyNumberFormat="1" applyFont="1" applyFill="1" applyBorder="1" applyAlignment="1">
      <alignment horizontal="center" vertical="top" wrapText="1"/>
    </xf>
    <xf numFmtId="4" fontId="18" fillId="5" borderId="12" xfId="0" applyNumberFormat="1" applyFont="1" applyFill="1" applyBorder="1" applyAlignment="1">
      <alignment horizontal="center" vertical="top" wrapText="1"/>
    </xf>
    <xf numFmtId="4" fontId="18" fillId="5" borderId="11" xfId="0" applyNumberFormat="1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3" fontId="16" fillId="0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top" wrapText="1"/>
    </xf>
    <xf numFmtId="0" fontId="16" fillId="0" borderId="4" xfId="0" applyNumberFormat="1" applyFont="1" applyFill="1" applyBorder="1" applyAlignment="1">
      <alignment horizontal="center" vertical="top" wrapText="1"/>
    </xf>
    <xf numFmtId="0" fontId="16" fillId="0" borderId="5" xfId="0" applyNumberFormat="1" applyFont="1" applyFill="1" applyBorder="1" applyAlignment="1">
      <alignment horizontal="center" vertical="top" wrapText="1"/>
    </xf>
    <xf numFmtId="0" fontId="16" fillId="0" borderId="10" xfId="0" applyNumberFormat="1" applyFont="1" applyFill="1" applyBorder="1" applyAlignment="1">
      <alignment horizontal="center" vertical="top" wrapText="1"/>
    </xf>
    <xf numFmtId="4" fontId="18" fillId="5" borderId="14" xfId="0" applyNumberFormat="1" applyFont="1" applyFill="1" applyBorder="1" applyAlignment="1">
      <alignment horizontal="center" vertical="top" wrapText="1"/>
    </xf>
    <xf numFmtId="4" fontId="18" fillId="5" borderId="16" xfId="0" applyNumberFormat="1" applyFont="1" applyFill="1" applyBorder="1" applyAlignment="1">
      <alignment horizontal="center" vertical="top" wrapText="1"/>
    </xf>
    <xf numFmtId="4" fontId="18" fillId="5" borderId="17" xfId="0" applyNumberFormat="1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25" xfId="0" applyFont="1" applyFill="1" applyBorder="1" applyAlignment="1">
      <alignment horizontal="center" vertical="top" wrapText="1"/>
    </xf>
    <xf numFmtId="0" fontId="7" fillId="5" borderId="22" xfId="0" applyFont="1" applyFill="1" applyBorder="1" applyAlignment="1">
      <alignment horizontal="center" vertical="top" wrapText="1"/>
    </xf>
    <xf numFmtId="3" fontId="17" fillId="4" borderId="2" xfId="0" applyNumberFormat="1" applyFont="1" applyFill="1" applyBorder="1" applyAlignment="1">
      <alignment horizontal="center" vertical="top" wrapText="1"/>
    </xf>
    <xf numFmtId="4" fontId="17" fillId="4" borderId="2" xfId="0" applyNumberFormat="1" applyFont="1" applyFill="1" applyBorder="1" applyAlignment="1">
      <alignment horizontal="center" vertical="top" wrapText="1"/>
    </xf>
    <xf numFmtId="0" fontId="16" fillId="0" borderId="3" xfId="0" applyNumberFormat="1" applyFont="1" applyFill="1" applyBorder="1" applyAlignment="1">
      <alignment horizontal="center" vertical="top" wrapText="1"/>
    </xf>
    <xf numFmtId="0" fontId="16" fillId="0" borderId="9" xfId="0" applyNumberFormat="1" applyFont="1" applyFill="1" applyBorder="1" applyAlignment="1">
      <alignment horizontal="center" vertical="top" wrapText="1"/>
    </xf>
    <xf numFmtId="0" fontId="16" fillId="0" borderId="1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3" fillId="3" borderId="6" xfId="4" applyNumberFormat="1" applyFont="1" applyFill="1" applyBorder="1" applyAlignment="1" applyProtection="1">
      <alignment horizontal="center" vertical="top"/>
    </xf>
    <xf numFmtId="0" fontId="13" fillId="3" borderId="8" xfId="4" applyNumberFormat="1" applyFont="1" applyFill="1" applyBorder="1" applyAlignment="1" applyProtection="1">
      <alignment horizontal="center" vertical="top"/>
    </xf>
    <xf numFmtId="49" fontId="13" fillId="3" borderId="6" xfId="4" applyNumberFormat="1" applyFont="1" applyFill="1" applyBorder="1" applyAlignment="1" applyProtection="1">
      <alignment horizontal="center" vertical="top"/>
    </xf>
    <xf numFmtId="49" fontId="13" fillId="3" borderId="8" xfId="4" applyNumberFormat="1" applyFont="1" applyFill="1" applyBorder="1" applyAlignment="1" applyProtection="1">
      <alignment horizontal="center" vertical="top"/>
    </xf>
    <xf numFmtId="0" fontId="11" fillId="3" borderId="2" xfId="0" applyFont="1" applyFill="1" applyBorder="1" applyAlignment="1">
      <alignment horizontal="left" vertical="top" wrapText="1"/>
    </xf>
  </cellXfs>
  <cellStyles count="5">
    <cellStyle name="Гиперссылка" xfId="4" builtinId="8"/>
    <cellStyle name="Обычный" xfId="0" builtinId="0"/>
    <cellStyle name="Обычный 10" xfId="3" xr:uid="{00000000-0005-0000-0000-000002000000}"/>
    <cellStyle name="Обычный 2 2" xfId="1" xr:uid="{00000000-0005-0000-0000-000003000000}"/>
    <cellStyle name="Обычный 4" xfId="2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8"/>
  <sheetViews>
    <sheetView tabSelected="1" workbookViewId="0">
      <selection activeCell="R16" sqref="R16"/>
    </sheetView>
  </sheetViews>
  <sheetFormatPr defaultRowHeight="15" x14ac:dyDescent="0.25"/>
  <cols>
    <col min="1" max="1" width="3.85546875" style="1" customWidth="1"/>
    <col min="2" max="2" width="7.85546875" style="1" bestFit="1" customWidth="1"/>
    <col min="3" max="3" width="15.7109375" style="1" customWidth="1"/>
    <col min="4" max="4" width="49.7109375" style="1" customWidth="1"/>
    <col min="5" max="6" width="7.5703125" style="1" customWidth="1"/>
    <col min="7" max="8" width="18.140625" style="27" customWidth="1"/>
    <col min="9" max="9" width="18.140625" style="28" customWidth="1"/>
    <col min="10" max="10" width="11.5703125" style="28" customWidth="1"/>
    <col min="11" max="11" width="12.85546875" style="28" customWidth="1"/>
    <col min="12" max="12" width="15.42578125" style="28" customWidth="1"/>
    <col min="13" max="13" width="12.5703125" style="28" customWidth="1"/>
    <col min="14" max="14" width="18.140625" style="27" customWidth="1"/>
    <col min="15" max="15" width="9.140625" style="1"/>
    <col min="16" max="16" width="10.140625" style="1" bestFit="1" customWidth="1"/>
    <col min="17" max="16384" width="9.140625" style="1"/>
  </cols>
  <sheetData>
    <row r="1" spans="2:16" x14ac:dyDescent="0.25">
      <c r="B1" s="14"/>
      <c r="C1" s="14"/>
      <c r="D1" s="14"/>
      <c r="E1" s="14"/>
      <c r="F1" s="14"/>
      <c r="G1" s="15"/>
      <c r="H1" s="15"/>
      <c r="I1" s="16"/>
      <c r="J1" s="16"/>
      <c r="K1" s="16"/>
      <c r="L1" s="16"/>
      <c r="M1" s="16"/>
      <c r="N1" s="15"/>
      <c r="O1" s="25"/>
      <c r="P1" s="25"/>
    </row>
    <row r="2" spans="2:16" ht="51" customHeight="1" x14ac:dyDescent="0.25">
      <c r="B2" s="77" t="s">
        <v>35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25"/>
      <c r="P2" s="25"/>
    </row>
    <row r="3" spans="2:16" s="13" customFormat="1" ht="12.75" x14ac:dyDescent="0.25">
      <c r="B3" s="81" t="s">
        <v>1</v>
      </c>
      <c r="C3" s="81"/>
      <c r="D3" s="81"/>
      <c r="E3" s="82" t="s">
        <v>45</v>
      </c>
      <c r="F3" s="82"/>
      <c r="G3" s="82"/>
      <c r="H3" s="82"/>
      <c r="I3" s="82"/>
      <c r="J3" s="82"/>
      <c r="K3" s="82"/>
      <c r="L3" s="82"/>
      <c r="M3" s="82"/>
      <c r="N3" s="82"/>
      <c r="O3" s="26"/>
      <c r="P3" s="26"/>
    </row>
    <row r="4" spans="2:16" s="13" customFormat="1" ht="15.75" customHeight="1" x14ac:dyDescent="0.25">
      <c r="B4" s="81" t="s">
        <v>28</v>
      </c>
      <c r="C4" s="81"/>
      <c r="D4" s="81"/>
      <c r="E4" s="83" t="s">
        <v>36</v>
      </c>
      <c r="F4" s="83"/>
      <c r="G4" s="83"/>
      <c r="H4" s="83"/>
      <c r="I4" s="83"/>
      <c r="J4" s="83"/>
      <c r="K4" s="83"/>
      <c r="L4" s="83"/>
      <c r="M4" s="83"/>
      <c r="N4" s="83"/>
      <c r="O4" s="26"/>
      <c r="P4" s="26"/>
    </row>
    <row r="5" spans="2:16" s="13" customFormat="1" ht="12.75" x14ac:dyDescent="0.25">
      <c r="B5" s="81" t="s">
        <v>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26"/>
      <c r="P5" s="26"/>
    </row>
    <row r="6" spans="2:16" ht="15" customHeight="1" x14ac:dyDescent="0.25">
      <c r="B6" s="84" t="s">
        <v>3</v>
      </c>
      <c r="C6" s="84" t="s">
        <v>10</v>
      </c>
      <c r="D6" s="87" t="s">
        <v>39</v>
      </c>
      <c r="E6" s="90" t="s">
        <v>0</v>
      </c>
      <c r="F6" s="90" t="s">
        <v>4</v>
      </c>
      <c r="G6" s="17" t="s">
        <v>7</v>
      </c>
      <c r="H6" s="17" t="s">
        <v>8</v>
      </c>
      <c r="I6" s="17" t="s">
        <v>9</v>
      </c>
      <c r="J6" s="78" t="s">
        <v>37</v>
      </c>
      <c r="K6" s="78" t="s">
        <v>12</v>
      </c>
      <c r="L6" s="78" t="s">
        <v>38</v>
      </c>
      <c r="M6" s="95" t="s">
        <v>5</v>
      </c>
      <c r="N6" s="95" t="s">
        <v>11</v>
      </c>
      <c r="O6" s="25"/>
      <c r="P6" s="25"/>
    </row>
    <row r="7" spans="2:16" s="75" customFormat="1" ht="45.75" customHeight="1" x14ac:dyDescent="0.25">
      <c r="B7" s="85"/>
      <c r="C7" s="85"/>
      <c r="D7" s="88"/>
      <c r="E7" s="91"/>
      <c r="F7" s="91"/>
      <c r="G7" s="76" t="s">
        <v>48</v>
      </c>
      <c r="H7" s="76" t="s">
        <v>48</v>
      </c>
      <c r="I7" s="76" t="s">
        <v>48</v>
      </c>
      <c r="J7" s="79"/>
      <c r="K7" s="79"/>
      <c r="L7" s="79"/>
      <c r="M7" s="96"/>
      <c r="N7" s="96"/>
      <c r="O7" s="74"/>
      <c r="P7" s="74"/>
    </row>
    <row r="8" spans="2:16" x14ac:dyDescent="0.25">
      <c r="B8" s="85"/>
      <c r="C8" s="85"/>
      <c r="D8" s="88"/>
      <c r="E8" s="91"/>
      <c r="F8" s="91"/>
      <c r="G8" s="17" t="s">
        <v>51</v>
      </c>
      <c r="H8" s="17" t="s">
        <v>50</v>
      </c>
      <c r="I8" s="17" t="s">
        <v>49</v>
      </c>
      <c r="J8" s="79"/>
      <c r="K8" s="79"/>
      <c r="L8" s="79"/>
      <c r="M8" s="97"/>
      <c r="N8" s="97"/>
      <c r="O8" s="25"/>
      <c r="P8" s="25"/>
    </row>
    <row r="9" spans="2:16" s="75" customFormat="1" ht="25.5" x14ac:dyDescent="0.25">
      <c r="B9" s="86"/>
      <c r="C9" s="86"/>
      <c r="D9" s="89"/>
      <c r="E9" s="92"/>
      <c r="F9" s="92"/>
      <c r="G9" s="73" t="s">
        <v>6</v>
      </c>
      <c r="H9" s="73" t="s">
        <v>6</v>
      </c>
      <c r="I9" s="73" t="s">
        <v>6</v>
      </c>
      <c r="J9" s="80"/>
      <c r="K9" s="80"/>
      <c r="L9" s="80"/>
      <c r="M9" s="73" t="s">
        <v>6</v>
      </c>
      <c r="N9" s="73" t="s">
        <v>6</v>
      </c>
      <c r="O9" s="74"/>
      <c r="P9" s="74"/>
    </row>
    <row r="10" spans="2:16" x14ac:dyDescent="0.25">
      <c r="B10" s="2">
        <v>1</v>
      </c>
      <c r="C10" s="12">
        <f>B10+1</f>
        <v>2</v>
      </c>
      <c r="D10" s="12">
        <f t="shared" ref="D10:L10" si="0">C10+1</f>
        <v>3</v>
      </c>
      <c r="E10" s="12">
        <f t="shared" si="0"/>
        <v>4</v>
      </c>
      <c r="F10" s="12">
        <f t="shared" si="0"/>
        <v>5</v>
      </c>
      <c r="G10" s="12">
        <f t="shared" si="0"/>
        <v>6</v>
      </c>
      <c r="H10" s="12">
        <f t="shared" si="0"/>
        <v>7</v>
      </c>
      <c r="I10" s="12">
        <f t="shared" si="0"/>
        <v>8</v>
      </c>
      <c r="J10" s="12">
        <f t="shared" si="0"/>
        <v>9</v>
      </c>
      <c r="K10" s="12">
        <f t="shared" si="0"/>
        <v>10</v>
      </c>
      <c r="L10" s="12">
        <f t="shared" si="0"/>
        <v>11</v>
      </c>
      <c r="M10" s="12">
        <f t="shared" ref="M10" si="1">L10+1</f>
        <v>12</v>
      </c>
      <c r="N10" s="12">
        <f t="shared" ref="N10" si="2">M10+1</f>
        <v>13</v>
      </c>
    </row>
    <row r="11" spans="2:16" s="51" customFormat="1" ht="25.5" x14ac:dyDescent="0.25">
      <c r="B11" s="42">
        <v>1</v>
      </c>
      <c r="C11" s="43" t="s">
        <v>58</v>
      </c>
      <c r="D11" s="44" t="s">
        <v>64</v>
      </c>
      <c r="E11" s="45">
        <v>2</v>
      </c>
      <c r="F11" s="46" t="s">
        <v>41</v>
      </c>
      <c r="G11" s="46">
        <v>2099.87</v>
      </c>
      <c r="H11" s="46">
        <v>2162.87</v>
      </c>
      <c r="I11" s="46">
        <v>2234.2399999999998</v>
      </c>
      <c r="J11" s="47">
        <f t="shared" ref="J11:J19" si="3">AVERAGE(G11:I11)</f>
        <v>2165.66</v>
      </c>
      <c r="K11" s="47">
        <f t="shared" ref="K11:K19" si="4">(_xlfn.STDEV.S(G11:I11)/J11)*100</f>
        <v>3.104293089251986</v>
      </c>
      <c r="L11" s="48">
        <f>MIN(G11:I11)</f>
        <v>2099.87</v>
      </c>
      <c r="M11" s="46">
        <f>L11</f>
        <v>2099.87</v>
      </c>
      <c r="N11" s="49">
        <f t="shared" ref="N11:N19" si="5">M11*E11</f>
        <v>4199.74</v>
      </c>
      <c r="O11" s="50"/>
      <c r="P11" s="50"/>
    </row>
    <row r="12" spans="2:16" s="51" customFormat="1" ht="25.5" x14ac:dyDescent="0.25">
      <c r="B12" s="42">
        <v>2</v>
      </c>
      <c r="C12" s="43" t="s">
        <v>58</v>
      </c>
      <c r="D12" s="44" t="s">
        <v>65</v>
      </c>
      <c r="E12" s="45">
        <v>2</v>
      </c>
      <c r="F12" s="46" t="s">
        <v>41</v>
      </c>
      <c r="G12" s="46">
        <v>3164.04</v>
      </c>
      <c r="H12" s="46">
        <v>3258.96</v>
      </c>
      <c r="I12" s="46">
        <v>3366.51</v>
      </c>
      <c r="J12" s="47">
        <f t="shared" si="3"/>
        <v>3263.17</v>
      </c>
      <c r="K12" s="47">
        <f t="shared" si="4"/>
        <v>3.1043627290500631</v>
      </c>
      <c r="L12" s="48">
        <f t="shared" ref="L12:L19" si="6">MIN(G12:I12)</f>
        <v>3164.04</v>
      </c>
      <c r="M12" s="46">
        <f t="shared" ref="M12:M19" si="7">L12</f>
        <v>3164.04</v>
      </c>
      <c r="N12" s="49">
        <f t="shared" si="5"/>
        <v>6328.08</v>
      </c>
      <c r="O12" s="50"/>
      <c r="P12" s="50"/>
    </row>
    <row r="13" spans="2:16" s="51" customFormat="1" ht="25.5" x14ac:dyDescent="0.25">
      <c r="B13" s="42">
        <v>3</v>
      </c>
      <c r="C13" s="43" t="s">
        <v>59</v>
      </c>
      <c r="D13" s="44" t="s">
        <v>63</v>
      </c>
      <c r="E13" s="45">
        <v>1</v>
      </c>
      <c r="F13" s="46" t="s">
        <v>42</v>
      </c>
      <c r="G13" s="46">
        <v>18333.7</v>
      </c>
      <c r="H13" s="46">
        <v>18883.71</v>
      </c>
      <c r="I13" s="46">
        <v>19506.87</v>
      </c>
      <c r="J13" s="47">
        <f t="shared" si="3"/>
        <v>18908.093333333334</v>
      </c>
      <c r="K13" s="47">
        <f t="shared" si="4"/>
        <v>3.1043054241802053</v>
      </c>
      <c r="L13" s="48">
        <f t="shared" si="6"/>
        <v>18333.7</v>
      </c>
      <c r="M13" s="46">
        <f t="shared" si="7"/>
        <v>18333.7</v>
      </c>
      <c r="N13" s="49">
        <f t="shared" si="5"/>
        <v>18333.7</v>
      </c>
      <c r="O13" s="50"/>
      <c r="P13" s="50"/>
    </row>
    <row r="14" spans="2:16" s="51" customFormat="1" ht="25.5" x14ac:dyDescent="0.25">
      <c r="B14" s="42">
        <v>4</v>
      </c>
      <c r="C14" s="43" t="s">
        <v>59</v>
      </c>
      <c r="D14" s="44" t="s">
        <v>52</v>
      </c>
      <c r="E14" s="45">
        <v>2</v>
      </c>
      <c r="F14" s="46" t="s">
        <v>42</v>
      </c>
      <c r="G14" s="46">
        <v>3654.29</v>
      </c>
      <c r="H14" s="46">
        <v>3763.92</v>
      </c>
      <c r="I14" s="46">
        <v>3888.13</v>
      </c>
      <c r="J14" s="47">
        <f t="shared" si="3"/>
        <v>3768.78</v>
      </c>
      <c r="K14" s="47">
        <f t="shared" si="4"/>
        <v>3.1043396302969053</v>
      </c>
      <c r="L14" s="48">
        <f t="shared" si="6"/>
        <v>3654.29</v>
      </c>
      <c r="M14" s="46">
        <f t="shared" si="7"/>
        <v>3654.29</v>
      </c>
      <c r="N14" s="49">
        <f t="shared" si="5"/>
        <v>7308.58</v>
      </c>
      <c r="O14" s="50"/>
      <c r="P14" s="50"/>
    </row>
    <row r="15" spans="2:16" s="51" customFormat="1" ht="38.25" x14ac:dyDescent="0.25">
      <c r="B15" s="42">
        <v>5</v>
      </c>
      <c r="C15" s="43" t="s">
        <v>40</v>
      </c>
      <c r="D15" s="44" t="s">
        <v>53</v>
      </c>
      <c r="E15" s="45">
        <v>8</v>
      </c>
      <c r="F15" s="46" t="s">
        <v>42</v>
      </c>
      <c r="G15" s="46">
        <v>5175.88</v>
      </c>
      <c r="H15" s="46">
        <v>5331.16</v>
      </c>
      <c r="I15" s="46">
        <v>5507.09</v>
      </c>
      <c r="J15" s="47">
        <f t="shared" si="3"/>
        <v>5338.043333333334</v>
      </c>
      <c r="K15" s="47">
        <f t="shared" si="4"/>
        <v>3.1043632278102615</v>
      </c>
      <c r="L15" s="48">
        <f t="shared" si="6"/>
        <v>5175.88</v>
      </c>
      <c r="M15" s="46">
        <f t="shared" si="7"/>
        <v>5175.88</v>
      </c>
      <c r="N15" s="49">
        <f t="shared" si="5"/>
        <v>41407.040000000001</v>
      </c>
      <c r="O15" s="50"/>
      <c r="P15" s="50"/>
    </row>
    <row r="16" spans="2:16" s="51" customFormat="1" ht="38.25" x14ac:dyDescent="0.25">
      <c r="B16" s="42">
        <v>6</v>
      </c>
      <c r="C16" s="43" t="s">
        <v>40</v>
      </c>
      <c r="D16" s="44" t="s">
        <v>54</v>
      </c>
      <c r="E16" s="45">
        <v>4</v>
      </c>
      <c r="F16" s="46" t="s">
        <v>42</v>
      </c>
      <c r="G16" s="46">
        <v>7011.01</v>
      </c>
      <c r="H16" s="46">
        <v>7221.34</v>
      </c>
      <c r="I16" s="46">
        <v>7459.64</v>
      </c>
      <c r="J16" s="47">
        <f t="shared" si="3"/>
        <v>7230.6633333333339</v>
      </c>
      <c r="K16" s="47">
        <f t="shared" si="4"/>
        <v>3.1042832346391247</v>
      </c>
      <c r="L16" s="48">
        <f t="shared" si="6"/>
        <v>7011.01</v>
      </c>
      <c r="M16" s="46">
        <f t="shared" si="7"/>
        <v>7011.01</v>
      </c>
      <c r="N16" s="49">
        <f t="shared" si="5"/>
        <v>28044.04</v>
      </c>
      <c r="O16" s="50"/>
      <c r="P16" s="50"/>
    </row>
    <row r="17" spans="2:16" s="51" customFormat="1" ht="25.5" x14ac:dyDescent="0.25">
      <c r="B17" s="42">
        <v>7</v>
      </c>
      <c r="C17" s="43" t="s">
        <v>40</v>
      </c>
      <c r="D17" s="44" t="s">
        <v>55</v>
      </c>
      <c r="E17" s="45">
        <v>2</v>
      </c>
      <c r="F17" s="46" t="s">
        <v>42</v>
      </c>
      <c r="G17" s="46">
        <v>1855.05</v>
      </c>
      <c r="H17" s="46">
        <v>1910.7</v>
      </c>
      <c r="I17" s="46">
        <v>1973.75</v>
      </c>
      <c r="J17" s="47">
        <f t="shared" si="3"/>
        <v>1913.1666666666667</v>
      </c>
      <c r="K17" s="47">
        <f t="shared" si="4"/>
        <v>3.1041954080003844</v>
      </c>
      <c r="L17" s="48">
        <f t="shared" si="6"/>
        <v>1855.05</v>
      </c>
      <c r="M17" s="46">
        <f t="shared" si="7"/>
        <v>1855.05</v>
      </c>
      <c r="N17" s="49">
        <f t="shared" si="5"/>
        <v>3710.1</v>
      </c>
      <c r="O17" s="50"/>
      <c r="P17" s="50"/>
    </row>
    <row r="18" spans="2:16" s="51" customFormat="1" ht="25.5" x14ac:dyDescent="0.25">
      <c r="B18" s="42">
        <v>8</v>
      </c>
      <c r="C18" s="43" t="s">
        <v>40</v>
      </c>
      <c r="D18" s="44" t="s">
        <v>56</v>
      </c>
      <c r="E18" s="45">
        <v>2</v>
      </c>
      <c r="F18" s="46" t="s">
        <v>42</v>
      </c>
      <c r="G18" s="46">
        <v>1941.37</v>
      </c>
      <c r="H18" s="46">
        <v>1999.61</v>
      </c>
      <c r="I18" s="46">
        <v>2065.6</v>
      </c>
      <c r="J18" s="47">
        <f t="shared" si="3"/>
        <v>2002.1933333333334</v>
      </c>
      <c r="K18" s="47">
        <f t="shared" si="4"/>
        <v>3.1043593922310064</v>
      </c>
      <c r="L18" s="48">
        <f t="shared" si="6"/>
        <v>1941.37</v>
      </c>
      <c r="M18" s="46">
        <f t="shared" si="7"/>
        <v>1941.37</v>
      </c>
      <c r="N18" s="49">
        <f t="shared" si="5"/>
        <v>3882.74</v>
      </c>
      <c r="O18" s="50"/>
      <c r="P18" s="50"/>
    </row>
    <row r="19" spans="2:16" s="51" customFormat="1" ht="25.5" x14ac:dyDescent="0.25">
      <c r="B19" s="42">
        <v>9</v>
      </c>
      <c r="C19" s="43" t="s">
        <v>40</v>
      </c>
      <c r="D19" s="44" t="s">
        <v>57</v>
      </c>
      <c r="E19" s="45">
        <v>1</v>
      </c>
      <c r="F19" s="46" t="s">
        <v>42</v>
      </c>
      <c r="G19" s="46">
        <v>743.49</v>
      </c>
      <c r="H19" s="46">
        <v>765.79</v>
      </c>
      <c r="I19" s="46">
        <v>791.06</v>
      </c>
      <c r="J19" s="47">
        <f t="shared" si="3"/>
        <v>766.78000000000009</v>
      </c>
      <c r="K19" s="47">
        <f t="shared" si="4"/>
        <v>3.1039473479726873</v>
      </c>
      <c r="L19" s="48">
        <f t="shared" si="6"/>
        <v>743.49</v>
      </c>
      <c r="M19" s="46">
        <f t="shared" si="7"/>
        <v>743.49</v>
      </c>
      <c r="N19" s="49">
        <f t="shared" si="5"/>
        <v>743.49</v>
      </c>
      <c r="O19" s="50"/>
      <c r="P19" s="50"/>
    </row>
    <row r="20" spans="2:16" x14ac:dyDescent="0.25">
      <c r="B20" s="93"/>
      <c r="C20" s="94"/>
      <c r="D20" s="94"/>
      <c r="E20" s="94"/>
      <c r="F20" s="94"/>
      <c r="G20" s="94"/>
      <c r="H20" s="94"/>
      <c r="I20" s="94"/>
      <c r="J20" s="18"/>
      <c r="K20" s="18"/>
      <c r="L20" s="19"/>
      <c r="M20" s="18"/>
      <c r="N20" s="53">
        <f>SUM(N11:N19)</f>
        <v>113957.51000000001</v>
      </c>
      <c r="O20" s="25"/>
      <c r="P20" s="25"/>
    </row>
    <row r="21" spans="2:16" ht="32.25" customHeight="1" x14ac:dyDescent="0.25">
      <c r="B21" s="98" t="s">
        <v>34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52">
        <f>N20</f>
        <v>113957.51000000001</v>
      </c>
      <c r="N21" s="20" t="s">
        <v>27</v>
      </c>
      <c r="O21" s="25"/>
      <c r="P21" s="25"/>
    </row>
    <row r="22" spans="2:16" ht="18" customHeight="1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/>
      <c r="N22" s="40"/>
      <c r="O22" s="25"/>
      <c r="P22" s="25"/>
    </row>
    <row r="23" spans="2:16" s="56" customFormat="1" ht="29.25" customHeight="1" x14ac:dyDescent="0.25">
      <c r="B23" s="100" t="s">
        <v>43</v>
      </c>
      <c r="C23" s="100"/>
      <c r="D23" s="101" t="s">
        <v>44</v>
      </c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57"/>
      <c r="P23" s="57"/>
    </row>
    <row r="24" spans="2:16" ht="18" customHeight="1" x14ac:dyDescent="0.25">
      <c r="B24" s="54"/>
      <c r="C24" s="54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25"/>
      <c r="P24" s="25"/>
    </row>
    <row r="25" spans="2:16" ht="18" customHeight="1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5"/>
      <c r="P25" s="25"/>
    </row>
    <row r="26" spans="2:16" ht="18" customHeight="1" x14ac:dyDescent="0.25">
      <c r="B26" s="102" t="s">
        <v>32</v>
      </c>
      <c r="C26" s="102"/>
      <c r="D26" s="102"/>
      <c r="E26" s="103" t="s">
        <v>31</v>
      </c>
      <c r="F26" s="103"/>
      <c r="G26" s="103"/>
      <c r="H26" s="22" t="s">
        <v>33</v>
      </c>
      <c r="I26" s="41"/>
      <c r="J26" s="41"/>
      <c r="K26" s="41"/>
      <c r="L26" s="41"/>
      <c r="M26" s="41"/>
      <c r="N26" s="14"/>
      <c r="O26" s="25"/>
      <c r="P26" s="25"/>
    </row>
    <row r="27" spans="2:16" ht="18" customHeight="1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9"/>
      <c r="N27" s="40"/>
      <c r="O27" s="25"/>
      <c r="P27" s="25"/>
    </row>
    <row r="28" spans="2:16" x14ac:dyDescent="0.2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5"/>
      <c r="P28" s="25"/>
    </row>
    <row r="29" spans="2:16" x14ac:dyDescent="0.25">
      <c r="B29" s="23"/>
      <c r="C29" s="23"/>
      <c r="D29" s="23"/>
      <c r="I29" s="24"/>
      <c r="J29" s="24"/>
      <c r="K29" s="24"/>
      <c r="L29" s="24"/>
      <c r="M29" s="24"/>
      <c r="N29" s="15"/>
      <c r="O29" s="26"/>
      <c r="P29" s="26"/>
    </row>
    <row r="30" spans="2:16" x14ac:dyDescent="0.25">
      <c r="B30" s="23"/>
      <c r="C30" s="23"/>
      <c r="D30" s="23"/>
      <c r="I30" s="24"/>
      <c r="J30" s="24"/>
      <c r="K30" s="24"/>
      <c r="L30" s="24"/>
      <c r="M30" s="24"/>
      <c r="N30" s="15"/>
      <c r="O30" s="26"/>
      <c r="P30" s="26"/>
    </row>
    <row r="31" spans="2:16" x14ac:dyDescent="0.25">
      <c r="B31" s="23"/>
      <c r="C31" s="23"/>
      <c r="D31" s="23"/>
      <c r="I31" s="24"/>
      <c r="J31" s="24"/>
      <c r="K31" s="24"/>
      <c r="L31" s="24"/>
      <c r="M31" s="24"/>
      <c r="N31" s="15"/>
      <c r="O31" s="26"/>
      <c r="P31" s="26"/>
    </row>
    <row r="32" spans="2:16" x14ac:dyDescent="0.25">
      <c r="B32" s="23"/>
      <c r="C32" s="23"/>
      <c r="D32" s="23"/>
      <c r="N32" s="15"/>
      <c r="O32" s="26"/>
      <c r="P32" s="26"/>
    </row>
    <row r="33" spans="2:16" x14ac:dyDescent="0.25">
      <c r="B33" s="14"/>
      <c r="C33" s="14"/>
      <c r="D33" s="14"/>
      <c r="E33" s="14"/>
      <c r="F33" s="14"/>
      <c r="G33" s="15"/>
      <c r="H33" s="15"/>
      <c r="I33" s="16"/>
      <c r="J33" s="16"/>
      <c r="K33" s="16"/>
      <c r="L33" s="16"/>
      <c r="M33" s="16"/>
      <c r="N33" s="15"/>
      <c r="O33" s="26"/>
      <c r="P33" s="26"/>
    </row>
    <row r="34" spans="2:16" x14ac:dyDescent="0.25">
      <c r="B34" s="14"/>
      <c r="C34" s="14"/>
      <c r="D34" s="14"/>
      <c r="E34" s="14"/>
      <c r="F34" s="14"/>
      <c r="G34" s="15"/>
      <c r="H34" s="15"/>
      <c r="I34" s="16"/>
      <c r="J34" s="16"/>
      <c r="K34" s="16"/>
      <c r="L34" s="16"/>
      <c r="M34" s="16"/>
      <c r="N34" s="15"/>
      <c r="O34" s="26"/>
      <c r="P34" s="26"/>
    </row>
    <row r="35" spans="2:16" x14ac:dyDescent="0.25">
      <c r="B35" s="14"/>
      <c r="C35" s="14"/>
      <c r="D35" s="14"/>
      <c r="E35" s="14"/>
      <c r="F35" s="14"/>
      <c r="G35" s="15"/>
      <c r="H35" s="15"/>
      <c r="I35" s="16"/>
      <c r="J35" s="16"/>
      <c r="K35" s="16"/>
      <c r="L35" s="16"/>
      <c r="M35" s="16"/>
      <c r="N35" s="15"/>
      <c r="O35" s="26"/>
      <c r="P35" s="26"/>
    </row>
    <row r="36" spans="2:16" x14ac:dyDescent="0.25">
      <c r="B36" s="14"/>
      <c r="C36" s="14"/>
      <c r="D36" s="14"/>
      <c r="E36" s="14"/>
      <c r="F36" s="14"/>
      <c r="G36" s="15"/>
      <c r="H36" s="15"/>
      <c r="I36" s="16"/>
      <c r="J36" s="16"/>
      <c r="K36" s="16"/>
      <c r="L36" s="16"/>
      <c r="M36" s="16"/>
      <c r="N36" s="15"/>
      <c r="O36" s="26"/>
      <c r="P36" s="26"/>
    </row>
    <row r="37" spans="2:16" x14ac:dyDescent="0.25">
      <c r="B37" s="14"/>
      <c r="C37" s="14"/>
      <c r="D37" s="14"/>
      <c r="E37" s="14"/>
      <c r="F37" s="14"/>
      <c r="G37" s="15"/>
      <c r="H37" s="15"/>
      <c r="I37" s="16"/>
      <c r="J37" s="16"/>
      <c r="K37" s="16"/>
      <c r="L37" s="16"/>
      <c r="M37" s="16"/>
      <c r="N37" s="15"/>
      <c r="O37" s="26"/>
      <c r="P37" s="26"/>
    </row>
    <row r="38" spans="2:16" x14ac:dyDescent="0.25">
      <c r="B38" s="14"/>
      <c r="C38" s="14"/>
      <c r="D38" s="14"/>
      <c r="E38" s="14"/>
      <c r="F38" s="14"/>
      <c r="G38" s="15"/>
      <c r="H38" s="15"/>
      <c r="I38" s="16"/>
      <c r="J38" s="16"/>
      <c r="K38" s="16"/>
      <c r="L38" s="16"/>
      <c r="M38" s="16"/>
      <c r="N38" s="15"/>
      <c r="O38" s="26"/>
      <c r="P38" s="26"/>
    </row>
    <row r="39" spans="2:16" x14ac:dyDescent="0.25">
      <c r="B39" s="14"/>
      <c r="C39" s="14"/>
      <c r="D39" s="14"/>
      <c r="E39" s="14"/>
      <c r="F39" s="14"/>
      <c r="G39" s="15"/>
      <c r="H39" s="15"/>
      <c r="I39" s="16"/>
      <c r="J39" s="16"/>
      <c r="K39" s="16"/>
      <c r="L39" s="16"/>
      <c r="M39" s="16"/>
      <c r="N39" s="15"/>
      <c r="O39" s="26"/>
      <c r="P39" s="26"/>
    </row>
    <row r="40" spans="2:16" x14ac:dyDescent="0.25">
      <c r="B40" s="14"/>
      <c r="C40" s="14"/>
      <c r="D40" s="14"/>
      <c r="E40" s="14"/>
      <c r="F40" s="14"/>
      <c r="G40" s="15"/>
      <c r="H40" s="15"/>
      <c r="I40" s="16"/>
      <c r="J40" s="16"/>
      <c r="K40" s="16"/>
      <c r="L40" s="16"/>
      <c r="M40" s="16"/>
      <c r="N40" s="15"/>
      <c r="O40" s="26"/>
      <c r="P40" s="26"/>
    </row>
    <row r="41" spans="2:16" x14ac:dyDescent="0.25">
      <c r="B41" s="14"/>
      <c r="C41" s="14"/>
      <c r="D41" s="14"/>
      <c r="E41" s="14"/>
      <c r="F41" s="14"/>
      <c r="G41" s="15"/>
      <c r="H41" s="15"/>
      <c r="I41" s="16"/>
      <c r="J41" s="16"/>
      <c r="K41" s="16"/>
      <c r="L41" s="16"/>
      <c r="M41" s="16"/>
      <c r="N41" s="15"/>
      <c r="O41" s="26"/>
      <c r="P41" s="26"/>
    </row>
    <row r="42" spans="2:16" x14ac:dyDescent="0.25">
      <c r="B42" s="14"/>
      <c r="C42" s="14"/>
      <c r="D42" s="14"/>
      <c r="E42" s="14"/>
      <c r="F42" s="14"/>
      <c r="G42" s="15"/>
      <c r="H42" s="15"/>
      <c r="I42" s="16"/>
      <c r="J42" s="16"/>
      <c r="K42" s="16"/>
      <c r="L42" s="16"/>
      <c r="M42" s="16"/>
      <c r="N42" s="15"/>
      <c r="O42" s="26"/>
      <c r="P42" s="26"/>
    </row>
    <row r="43" spans="2:16" x14ac:dyDescent="0.25">
      <c r="B43" s="14"/>
      <c r="C43" s="14"/>
      <c r="D43" s="14"/>
      <c r="E43" s="14"/>
      <c r="F43" s="14"/>
      <c r="G43" s="15"/>
      <c r="H43" s="15"/>
      <c r="I43" s="16"/>
      <c r="J43" s="16"/>
      <c r="K43" s="16"/>
      <c r="L43" s="16"/>
      <c r="M43" s="16"/>
      <c r="N43" s="15"/>
      <c r="O43" s="26"/>
      <c r="P43" s="26"/>
    </row>
    <row r="44" spans="2:16" x14ac:dyDescent="0.25">
      <c r="B44" s="14"/>
      <c r="C44" s="14"/>
      <c r="D44" s="14"/>
      <c r="E44" s="14"/>
      <c r="F44" s="14"/>
      <c r="G44" s="15"/>
      <c r="H44" s="15"/>
      <c r="I44" s="16"/>
      <c r="J44" s="16"/>
      <c r="K44" s="16"/>
      <c r="L44" s="16"/>
      <c r="M44" s="16"/>
      <c r="N44" s="15"/>
      <c r="O44" s="26"/>
      <c r="P44" s="26"/>
    </row>
    <row r="45" spans="2:16" x14ac:dyDescent="0.25">
      <c r="B45" s="14"/>
      <c r="C45" s="14"/>
      <c r="D45" s="14"/>
      <c r="E45" s="14"/>
      <c r="F45" s="14"/>
      <c r="G45" s="15"/>
      <c r="H45" s="15"/>
      <c r="I45" s="16"/>
      <c r="J45" s="16"/>
      <c r="K45" s="16"/>
      <c r="L45" s="16"/>
      <c r="M45" s="16"/>
      <c r="N45" s="15"/>
      <c r="O45" s="26"/>
      <c r="P45" s="26"/>
    </row>
    <row r="46" spans="2:16" x14ac:dyDescent="0.25">
      <c r="B46" s="14"/>
      <c r="C46" s="14"/>
      <c r="D46" s="14"/>
      <c r="E46" s="14"/>
      <c r="F46" s="14"/>
      <c r="G46" s="15"/>
      <c r="H46" s="15"/>
      <c r="I46" s="16"/>
      <c r="J46" s="16"/>
      <c r="K46" s="16"/>
      <c r="L46" s="16"/>
      <c r="M46" s="16"/>
      <c r="N46" s="15"/>
      <c r="O46" s="26"/>
      <c r="P46" s="26"/>
    </row>
    <row r="47" spans="2:16" x14ac:dyDescent="0.25">
      <c r="B47" s="14"/>
      <c r="C47" s="14"/>
      <c r="D47" s="14"/>
      <c r="E47" s="14"/>
      <c r="F47" s="14"/>
      <c r="G47" s="15"/>
      <c r="H47" s="15"/>
      <c r="I47" s="16"/>
      <c r="J47" s="16"/>
      <c r="K47" s="16"/>
      <c r="L47" s="16"/>
      <c r="M47" s="16"/>
      <c r="N47" s="15"/>
      <c r="O47" s="26"/>
      <c r="P47" s="26"/>
    </row>
    <row r="48" spans="2:16" x14ac:dyDescent="0.25">
      <c r="B48" s="14"/>
      <c r="C48" s="14"/>
      <c r="D48" s="14"/>
      <c r="E48" s="14"/>
      <c r="F48" s="14"/>
      <c r="G48" s="15"/>
      <c r="H48" s="15"/>
      <c r="I48" s="16"/>
      <c r="J48" s="16"/>
      <c r="K48" s="16"/>
      <c r="L48" s="16"/>
      <c r="M48" s="16"/>
      <c r="N48" s="15"/>
      <c r="O48" s="26"/>
      <c r="P48" s="26"/>
    </row>
    <row r="49" spans="2:16" x14ac:dyDescent="0.25">
      <c r="B49" s="14"/>
      <c r="C49" s="14"/>
      <c r="D49" s="14"/>
      <c r="E49" s="14"/>
      <c r="F49" s="14"/>
      <c r="G49" s="15"/>
      <c r="H49" s="15"/>
      <c r="I49" s="16"/>
      <c r="J49" s="16"/>
      <c r="K49" s="16"/>
      <c r="L49" s="16"/>
      <c r="M49" s="16"/>
      <c r="N49" s="15"/>
      <c r="O49" s="26"/>
      <c r="P49" s="26"/>
    </row>
    <row r="50" spans="2:16" x14ac:dyDescent="0.25">
      <c r="B50" s="14"/>
      <c r="C50" s="14"/>
      <c r="D50" s="14"/>
      <c r="E50" s="14"/>
      <c r="F50" s="14"/>
      <c r="G50" s="15"/>
      <c r="H50" s="15"/>
      <c r="I50" s="16"/>
      <c r="J50" s="16"/>
      <c r="K50" s="16"/>
      <c r="L50" s="16"/>
      <c r="M50" s="16"/>
      <c r="N50" s="15"/>
      <c r="O50" s="26"/>
      <c r="P50" s="26"/>
    </row>
    <row r="51" spans="2:16" x14ac:dyDescent="0.25">
      <c r="B51" s="14"/>
      <c r="C51" s="14"/>
      <c r="D51" s="14"/>
      <c r="E51" s="14"/>
      <c r="F51" s="14"/>
      <c r="G51" s="15"/>
      <c r="H51" s="15"/>
      <c r="I51" s="16"/>
      <c r="J51" s="16"/>
      <c r="K51" s="16"/>
      <c r="L51" s="16"/>
      <c r="M51" s="16"/>
      <c r="N51" s="15"/>
      <c r="O51" s="26"/>
      <c r="P51" s="26"/>
    </row>
    <row r="52" spans="2:16" x14ac:dyDescent="0.25">
      <c r="B52" s="14"/>
      <c r="C52" s="14"/>
      <c r="D52" s="14"/>
      <c r="E52" s="14"/>
      <c r="F52" s="14"/>
      <c r="G52" s="15"/>
      <c r="H52" s="15"/>
      <c r="I52" s="16"/>
      <c r="J52" s="16"/>
      <c r="K52" s="16"/>
      <c r="L52" s="16"/>
      <c r="M52" s="16"/>
      <c r="N52" s="15"/>
      <c r="O52" s="26"/>
      <c r="P52" s="26"/>
    </row>
    <row r="53" spans="2:16" x14ac:dyDescent="0.25">
      <c r="B53" s="14"/>
      <c r="C53" s="14"/>
      <c r="D53" s="14"/>
      <c r="E53" s="14"/>
      <c r="F53" s="14"/>
      <c r="G53" s="15"/>
      <c r="H53" s="15"/>
      <c r="I53" s="16"/>
      <c r="J53" s="16"/>
      <c r="K53" s="16"/>
      <c r="L53" s="16"/>
      <c r="M53" s="16"/>
      <c r="N53" s="15"/>
      <c r="O53" s="26"/>
      <c r="P53" s="26"/>
    </row>
    <row r="54" spans="2:16" x14ac:dyDescent="0.25">
      <c r="B54" s="14"/>
      <c r="C54" s="14"/>
      <c r="D54" s="14"/>
      <c r="E54" s="14"/>
      <c r="F54" s="14"/>
      <c r="G54" s="15"/>
      <c r="H54" s="15"/>
      <c r="I54" s="16"/>
      <c r="J54" s="16"/>
      <c r="K54" s="16"/>
      <c r="L54" s="16"/>
      <c r="M54" s="16"/>
      <c r="N54" s="15"/>
      <c r="O54" s="26"/>
      <c r="P54" s="26"/>
    </row>
    <row r="55" spans="2:16" x14ac:dyDescent="0.25">
      <c r="B55" s="14"/>
      <c r="C55" s="14"/>
      <c r="D55" s="14"/>
      <c r="E55" s="14"/>
      <c r="F55" s="14"/>
      <c r="G55" s="15"/>
      <c r="H55" s="15"/>
      <c r="I55" s="16"/>
      <c r="J55" s="16"/>
      <c r="K55" s="16"/>
      <c r="L55" s="16"/>
      <c r="M55" s="16"/>
      <c r="N55" s="15"/>
      <c r="O55" s="26"/>
      <c r="P55" s="26"/>
    </row>
    <row r="56" spans="2:16" x14ac:dyDescent="0.25">
      <c r="B56" s="14"/>
      <c r="C56" s="14"/>
      <c r="D56" s="14"/>
      <c r="E56" s="14"/>
      <c r="F56" s="14"/>
      <c r="G56" s="15"/>
      <c r="H56" s="15"/>
      <c r="I56" s="16"/>
      <c r="J56" s="16"/>
      <c r="K56" s="16"/>
      <c r="L56" s="16"/>
      <c r="M56" s="16"/>
      <c r="N56" s="15"/>
      <c r="O56" s="26"/>
      <c r="P56" s="26"/>
    </row>
    <row r="57" spans="2:16" x14ac:dyDescent="0.25">
      <c r="B57" s="14"/>
      <c r="C57" s="14"/>
      <c r="D57" s="14"/>
      <c r="E57" s="14"/>
      <c r="F57" s="14"/>
      <c r="G57" s="15"/>
      <c r="H57" s="15"/>
      <c r="I57" s="16"/>
      <c r="J57" s="16"/>
      <c r="K57" s="16"/>
      <c r="L57" s="16"/>
      <c r="M57" s="16"/>
      <c r="N57" s="15"/>
      <c r="O57" s="26"/>
      <c r="P57" s="26"/>
    </row>
    <row r="58" spans="2:16" x14ac:dyDescent="0.25">
      <c r="B58" s="14"/>
      <c r="C58" s="14"/>
      <c r="D58" s="14"/>
      <c r="E58" s="14"/>
      <c r="F58" s="14"/>
      <c r="G58" s="15"/>
      <c r="H58" s="15"/>
      <c r="I58" s="16"/>
      <c r="J58" s="16"/>
      <c r="K58" s="16"/>
      <c r="L58" s="16"/>
      <c r="M58" s="16"/>
      <c r="N58" s="15"/>
      <c r="O58" s="26"/>
      <c r="P58" s="26"/>
    </row>
    <row r="59" spans="2:16" x14ac:dyDescent="0.25">
      <c r="B59" s="14"/>
      <c r="C59" s="14"/>
      <c r="D59" s="14"/>
      <c r="E59" s="14"/>
      <c r="F59" s="14"/>
      <c r="G59" s="15"/>
      <c r="H59" s="15"/>
      <c r="I59" s="16"/>
      <c r="J59" s="16"/>
      <c r="K59" s="16"/>
      <c r="L59" s="16"/>
      <c r="M59" s="16"/>
      <c r="N59" s="15"/>
      <c r="O59" s="26"/>
      <c r="P59" s="26"/>
    </row>
    <row r="60" spans="2:16" x14ac:dyDescent="0.25">
      <c r="B60" s="14"/>
      <c r="C60" s="14"/>
      <c r="D60" s="14"/>
      <c r="E60" s="14"/>
      <c r="F60" s="14"/>
      <c r="G60" s="15"/>
      <c r="H60" s="15"/>
      <c r="I60" s="16"/>
      <c r="J60" s="16"/>
      <c r="K60" s="16"/>
      <c r="L60" s="16"/>
      <c r="M60" s="16"/>
      <c r="N60" s="15"/>
      <c r="O60" s="26"/>
      <c r="P60" s="26"/>
    </row>
    <row r="61" spans="2:16" x14ac:dyDescent="0.25">
      <c r="B61" s="14"/>
      <c r="C61" s="14"/>
      <c r="D61" s="14"/>
      <c r="E61" s="14"/>
      <c r="F61" s="14"/>
      <c r="G61" s="15"/>
      <c r="H61" s="15"/>
      <c r="I61" s="16"/>
      <c r="J61" s="16"/>
      <c r="K61" s="16"/>
      <c r="L61" s="16"/>
      <c r="M61" s="16"/>
      <c r="N61" s="15"/>
      <c r="O61" s="26"/>
      <c r="P61" s="26"/>
    </row>
    <row r="62" spans="2:16" x14ac:dyDescent="0.25">
      <c r="B62" s="14"/>
      <c r="C62" s="14"/>
      <c r="D62" s="14"/>
      <c r="E62" s="14"/>
      <c r="F62" s="14"/>
      <c r="G62" s="15"/>
      <c r="H62" s="15"/>
      <c r="I62" s="16"/>
      <c r="J62" s="16"/>
      <c r="K62" s="16"/>
      <c r="L62" s="16"/>
      <c r="M62" s="16"/>
      <c r="N62" s="15"/>
      <c r="O62" s="26"/>
      <c r="P62" s="26"/>
    </row>
    <row r="63" spans="2:16" x14ac:dyDescent="0.25">
      <c r="B63" s="14"/>
      <c r="C63" s="14"/>
      <c r="D63" s="14"/>
      <c r="E63" s="14"/>
      <c r="F63" s="14"/>
      <c r="G63" s="15"/>
      <c r="H63" s="15"/>
      <c r="I63" s="16"/>
      <c r="J63" s="16"/>
      <c r="K63" s="16"/>
      <c r="L63" s="16"/>
      <c r="M63" s="16"/>
      <c r="N63" s="15"/>
      <c r="O63" s="26"/>
      <c r="P63" s="26"/>
    </row>
    <row r="64" spans="2:16" x14ac:dyDescent="0.25">
      <c r="B64" s="14"/>
      <c r="C64" s="14"/>
      <c r="D64" s="14"/>
      <c r="E64" s="14"/>
      <c r="F64" s="14"/>
      <c r="G64" s="15"/>
      <c r="H64" s="15"/>
      <c r="I64" s="16"/>
      <c r="J64" s="16"/>
      <c r="K64" s="16"/>
      <c r="L64" s="16"/>
      <c r="M64" s="16"/>
      <c r="N64" s="15"/>
      <c r="O64" s="26"/>
      <c r="P64" s="26"/>
    </row>
    <row r="65" spans="2:16" x14ac:dyDescent="0.25">
      <c r="B65" s="14"/>
      <c r="C65" s="14"/>
      <c r="D65" s="14"/>
      <c r="E65" s="14"/>
      <c r="F65" s="14"/>
      <c r="G65" s="15"/>
      <c r="H65" s="15"/>
      <c r="I65" s="16"/>
      <c r="J65" s="16"/>
      <c r="K65" s="16"/>
      <c r="L65" s="16"/>
      <c r="M65" s="16"/>
      <c r="N65" s="15"/>
      <c r="O65" s="26"/>
      <c r="P65" s="26"/>
    </row>
    <row r="66" spans="2:16" x14ac:dyDescent="0.25">
      <c r="B66" s="14"/>
      <c r="C66" s="14"/>
      <c r="D66" s="14"/>
      <c r="E66" s="14"/>
      <c r="F66" s="14"/>
      <c r="G66" s="15"/>
      <c r="H66" s="15"/>
      <c r="I66" s="16"/>
      <c r="J66" s="16"/>
      <c r="K66" s="16"/>
      <c r="L66" s="16"/>
      <c r="M66" s="16"/>
      <c r="N66" s="15"/>
      <c r="O66" s="26"/>
      <c r="P66" s="26"/>
    </row>
    <row r="67" spans="2:16" x14ac:dyDescent="0.25">
      <c r="B67" s="14"/>
      <c r="C67" s="14"/>
      <c r="D67" s="14"/>
      <c r="E67" s="14"/>
      <c r="F67" s="14"/>
      <c r="G67" s="15"/>
      <c r="H67" s="15"/>
      <c r="I67" s="16"/>
      <c r="J67" s="16"/>
      <c r="K67" s="16"/>
      <c r="L67" s="16"/>
      <c r="M67" s="16"/>
      <c r="N67" s="15"/>
      <c r="O67" s="26"/>
      <c r="P67" s="26"/>
    </row>
    <row r="68" spans="2:16" x14ac:dyDescent="0.25">
      <c r="O68" s="26"/>
      <c r="P68" s="26"/>
    </row>
  </sheetData>
  <mergeCells count="22">
    <mergeCell ref="B23:C23"/>
    <mergeCell ref="D23:N23"/>
    <mergeCell ref="B26:D26"/>
    <mergeCell ref="E26:G26"/>
    <mergeCell ref="B20:I20"/>
    <mergeCell ref="N6:N8"/>
    <mergeCell ref="M6:M8"/>
    <mergeCell ref="C6:C9"/>
    <mergeCell ref="B21:L21"/>
    <mergeCell ref="B2:N2"/>
    <mergeCell ref="J6:J9"/>
    <mergeCell ref="K6:K9"/>
    <mergeCell ref="L6:L9"/>
    <mergeCell ref="B3:D3"/>
    <mergeCell ref="E3:N3"/>
    <mergeCell ref="B4:D4"/>
    <mergeCell ref="E4:N4"/>
    <mergeCell ref="B5:N5"/>
    <mergeCell ref="B6:B9"/>
    <mergeCell ref="D6:D9"/>
    <mergeCell ref="E6:E9"/>
    <mergeCell ref="F6:F9"/>
  </mergeCells>
  <pageMargins left="0.25" right="0.25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19"/>
  <sheetViews>
    <sheetView workbookViewId="0">
      <selection activeCell="G26" sqref="G26"/>
    </sheetView>
  </sheetViews>
  <sheetFormatPr defaultRowHeight="12.75" x14ac:dyDescent="0.25"/>
  <cols>
    <col min="1" max="1" width="7" style="3" customWidth="1"/>
    <col min="2" max="2" width="10.7109375" style="4" customWidth="1"/>
    <col min="3" max="3" width="18.42578125" style="4" customWidth="1"/>
    <col min="4" max="4" width="52.7109375" style="3" customWidth="1"/>
    <col min="5" max="5" width="7.42578125" style="3" customWidth="1"/>
    <col min="6" max="6" width="10.28515625" style="5" bestFit="1" customWidth="1"/>
    <col min="7" max="7" width="10.85546875" style="5" customWidth="1"/>
    <col min="8" max="8" width="12.28515625" style="6" customWidth="1"/>
    <col min="9" max="9" width="8.85546875" style="6" hidden="1" customWidth="1"/>
    <col min="10" max="10" width="12.140625" style="5" hidden="1" customWidth="1"/>
    <col min="11" max="14" width="6.28515625" style="6" hidden="1" customWidth="1"/>
    <col min="15" max="26" width="4.28515625" style="4" customWidth="1"/>
    <col min="27" max="30" width="11.140625" style="4" customWidth="1"/>
    <col min="31" max="31" width="6.85546875" style="4" customWidth="1"/>
    <col min="32" max="32" width="6" style="4" customWidth="1"/>
    <col min="33" max="255" width="9.140625" style="3"/>
    <col min="256" max="256" width="5.85546875" style="3" customWidth="1"/>
    <col min="257" max="257" width="28.7109375" style="3" customWidth="1"/>
    <col min="258" max="258" width="56.28515625" style="3" customWidth="1"/>
    <col min="259" max="259" width="14.28515625" style="3" customWidth="1"/>
    <col min="260" max="261" width="9.140625" style="3"/>
    <col min="262" max="262" width="12.28515625" style="3" customWidth="1"/>
    <col min="263" max="263" width="12.7109375" style="3" bestFit="1" customWidth="1"/>
    <col min="264" max="264" width="9.140625" style="3" customWidth="1"/>
    <col min="265" max="265" width="14.42578125" style="3" customWidth="1"/>
    <col min="266" max="276" width="6.85546875" style="3" customWidth="1"/>
    <col min="277" max="278" width="6.7109375" style="3" customWidth="1"/>
    <col min="279" max="280" width="4.7109375" style="3" customWidth="1"/>
    <col min="281" max="282" width="5.85546875" style="3" customWidth="1"/>
    <col min="283" max="284" width="6.7109375" style="3" customWidth="1"/>
    <col min="285" max="286" width="11.5703125" style="3" customWidth="1"/>
    <col min="287" max="287" width="13.28515625" style="3" customWidth="1"/>
    <col min="288" max="288" width="11.5703125" style="3" customWidth="1"/>
    <col min="289" max="511" width="9.140625" style="3"/>
    <col min="512" max="512" width="5.85546875" style="3" customWidth="1"/>
    <col min="513" max="513" width="28.7109375" style="3" customWidth="1"/>
    <col min="514" max="514" width="56.28515625" style="3" customWidth="1"/>
    <col min="515" max="515" width="14.28515625" style="3" customWidth="1"/>
    <col min="516" max="517" width="9.140625" style="3"/>
    <col min="518" max="518" width="12.28515625" style="3" customWidth="1"/>
    <col min="519" max="519" width="12.7109375" style="3" bestFit="1" customWidth="1"/>
    <col min="520" max="520" width="9.140625" style="3" customWidth="1"/>
    <col min="521" max="521" width="14.42578125" style="3" customWidth="1"/>
    <col min="522" max="532" width="6.85546875" style="3" customWidth="1"/>
    <col min="533" max="534" width="6.7109375" style="3" customWidth="1"/>
    <col min="535" max="536" width="4.7109375" style="3" customWidth="1"/>
    <col min="537" max="538" width="5.85546875" style="3" customWidth="1"/>
    <col min="539" max="540" width="6.7109375" style="3" customWidth="1"/>
    <col min="541" max="542" width="11.5703125" style="3" customWidth="1"/>
    <col min="543" max="543" width="13.28515625" style="3" customWidth="1"/>
    <col min="544" max="544" width="11.5703125" style="3" customWidth="1"/>
    <col min="545" max="767" width="9.140625" style="3"/>
    <col min="768" max="768" width="5.85546875" style="3" customWidth="1"/>
    <col min="769" max="769" width="28.7109375" style="3" customWidth="1"/>
    <col min="770" max="770" width="56.28515625" style="3" customWidth="1"/>
    <col min="771" max="771" width="14.28515625" style="3" customWidth="1"/>
    <col min="772" max="773" width="9.140625" style="3"/>
    <col min="774" max="774" width="12.28515625" style="3" customWidth="1"/>
    <col min="775" max="775" width="12.7109375" style="3" bestFit="1" customWidth="1"/>
    <col min="776" max="776" width="9.140625" style="3" customWidth="1"/>
    <col min="777" max="777" width="14.42578125" style="3" customWidth="1"/>
    <col min="778" max="788" width="6.85546875" style="3" customWidth="1"/>
    <col min="789" max="790" width="6.7109375" style="3" customWidth="1"/>
    <col min="791" max="792" width="4.7109375" style="3" customWidth="1"/>
    <col min="793" max="794" width="5.85546875" style="3" customWidth="1"/>
    <col min="795" max="796" width="6.7109375" style="3" customWidth="1"/>
    <col min="797" max="798" width="11.5703125" style="3" customWidth="1"/>
    <col min="799" max="799" width="13.28515625" style="3" customWidth="1"/>
    <col min="800" max="800" width="11.5703125" style="3" customWidth="1"/>
    <col min="801" max="1023" width="9.140625" style="3"/>
    <col min="1024" max="1024" width="5.85546875" style="3" customWidth="1"/>
    <col min="1025" max="1025" width="28.7109375" style="3" customWidth="1"/>
    <col min="1026" max="1026" width="56.28515625" style="3" customWidth="1"/>
    <col min="1027" max="1027" width="14.28515625" style="3" customWidth="1"/>
    <col min="1028" max="1029" width="9.140625" style="3"/>
    <col min="1030" max="1030" width="12.28515625" style="3" customWidth="1"/>
    <col min="1031" max="1031" width="12.7109375" style="3" bestFit="1" customWidth="1"/>
    <col min="1032" max="1032" width="9.140625" style="3" customWidth="1"/>
    <col min="1033" max="1033" width="14.42578125" style="3" customWidth="1"/>
    <col min="1034" max="1044" width="6.85546875" style="3" customWidth="1"/>
    <col min="1045" max="1046" width="6.7109375" style="3" customWidth="1"/>
    <col min="1047" max="1048" width="4.7109375" style="3" customWidth="1"/>
    <col min="1049" max="1050" width="5.85546875" style="3" customWidth="1"/>
    <col min="1051" max="1052" width="6.7109375" style="3" customWidth="1"/>
    <col min="1053" max="1054" width="11.5703125" style="3" customWidth="1"/>
    <col min="1055" max="1055" width="13.28515625" style="3" customWidth="1"/>
    <col min="1056" max="1056" width="11.5703125" style="3" customWidth="1"/>
    <col min="1057" max="1279" width="9.140625" style="3"/>
    <col min="1280" max="1280" width="5.85546875" style="3" customWidth="1"/>
    <col min="1281" max="1281" width="28.7109375" style="3" customWidth="1"/>
    <col min="1282" max="1282" width="56.28515625" style="3" customWidth="1"/>
    <col min="1283" max="1283" width="14.28515625" style="3" customWidth="1"/>
    <col min="1284" max="1285" width="9.140625" style="3"/>
    <col min="1286" max="1286" width="12.28515625" style="3" customWidth="1"/>
    <col min="1287" max="1287" width="12.7109375" style="3" bestFit="1" customWidth="1"/>
    <col min="1288" max="1288" width="9.140625" style="3" customWidth="1"/>
    <col min="1289" max="1289" width="14.42578125" style="3" customWidth="1"/>
    <col min="1290" max="1300" width="6.85546875" style="3" customWidth="1"/>
    <col min="1301" max="1302" width="6.7109375" style="3" customWidth="1"/>
    <col min="1303" max="1304" width="4.7109375" style="3" customWidth="1"/>
    <col min="1305" max="1306" width="5.85546875" style="3" customWidth="1"/>
    <col min="1307" max="1308" width="6.7109375" style="3" customWidth="1"/>
    <col min="1309" max="1310" width="11.5703125" style="3" customWidth="1"/>
    <col min="1311" max="1311" width="13.28515625" style="3" customWidth="1"/>
    <col min="1312" max="1312" width="11.5703125" style="3" customWidth="1"/>
    <col min="1313" max="1535" width="9.140625" style="3"/>
    <col min="1536" max="1536" width="5.85546875" style="3" customWidth="1"/>
    <col min="1537" max="1537" width="28.7109375" style="3" customWidth="1"/>
    <col min="1538" max="1538" width="56.28515625" style="3" customWidth="1"/>
    <col min="1539" max="1539" width="14.28515625" style="3" customWidth="1"/>
    <col min="1540" max="1541" width="9.140625" style="3"/>
    <col min="1542" max="1542" width="12.28515625" style="3" customWidth="1"/>
    <col min="1543" max="1543" width="12.7109375" style="3" bestFit="1" customWidth="1"/>
    <col min="1544" max="1544" width="9.140625" style="3" customWidth="1"/>
    <col min="1545" max="1545" width="14.42578125" style="3" customWidth="1"/>
    <col min="1546" max="1556" width="6.85546875" style="3" customWidth="1"/>
    <col min="1557" max="1558" width="6.7109375" style="3" customWidth="1"/>
    <col min="1559" max="1560" width="4.7109375" style="3" customWidth="1"/>
    <col min="1561" max="1562" width="5.85546875" style="3" customWidth="1"/>
    <col min="1563" max="1564" width="6.7109375" style="3" customWidth="1"/>
    <col min="1565" max="1566" width="11.5703125" style="3" customWidth="1"/>
    <col min="1567" max="1567" width="13.28515625" style="3" customWidth="1"/>
    <col min="1568" max="1568" width="11.5703125" style="3" customWidth="1"/>
    <col min="1569" max="1791" width="9.140625" style="3"/>
    <col min="1792" max="1792" width="5.85546875" style="3" customWidth="1"/>
    <col min="1793" max="1793" width="28.7109375" style="3" customWidth="1"/>
    <col min="1794" max="1794" width="56.28515625" style="3" customWidth="1"/>
    <col min="1795" max="1795" width="14.28515625" style="3" customWidth="1"/>
    <col min="1796" max="1797" width="9.140625" style="3"/>
    <col min="1798" max="1798" width="12.28515625" style="3" customWidth="1"/>
    <col min="1799" max="1799" width="12.7109375" style="3" bestFit="1" customWidth="1"/>
    <col min="1800" max="1800" width="9.140625" style="3" customWidth="1"/>
    <col min="1801" max="1801" width="14.42578125" style="3" customWidth="1"/>
    <col min="1802" max="1812" width="6.85546875" style="3" customWidth="1"/>
    <col min="1813" max="1814" width="6.7109375" style="3" customWidth="1"/>
    <col min="1815" max="1816" width="4.7109375" style="3" customWidth="1"/>
    <col min="1817" max="1818" width="5.85546875" style="3" customWidth="1"/>
    <col min="1819" max="1820" width="6.7109375" style="3" customWidth="1"/>
    <col min="1821" max="1822" width="11.5703125" style="3" customWidth="1"/>
    <col min="1823" max="1823" width="13.28515625" style="3" customWidth="1"/>
    <col min="1824" max="1824" width="11.5703125" style="3" customWidth="1"/>
    <col min="1825" max="2047" width="9.140625" style="3"/>
    <col min="2048" max="2048" width="5.85546875" style="3" customWidth="1"/>
    <col min="2049" max="2049" width="28.7109375" style="3" customWidth="1"/>
    <col min="2050" max="2050" width="56.28515625" style="3" customWidth="1"/>
    <col min="2051" max="2051" width="14.28515625" style="3" customWidth="1"/>
    <col min="2052" max="2053" width="9.140625" style="3"/>
    <col min="2054" max="2054" width="12.28515625" style="3" customWidth="1"/>
    <col min="2055" max="2055" width="12.7109375" style="3" bestFit="1" customWidth="1"/>
    <col min="2056" max="2056" width="9.140625" style="3" customWidth="1"/>
    <col min="2057" max="2057" width="14.42578125" style="3" customWidth="1"/>
    <col min="2058" max="2068" width="6.85546875" style="3" customWidth="1"/>
    <col min="2069" max="2070" width="6.7109375" style="3" customWidth="1"/>
    <col min="2071" max="2072" width="4.7109375" style="3" customWidth="1"/>
    <col min="2073" max="2074" width="5.85546875" style="3" customWidth="1"/>
    <col min="2075" max="2076" width="6.7109375" style="3" customWidth="1"/>
    <col min="2077" max="2078" width="11.5703125" style="3" customWidth="1"/>
    <col min="2079" max="2079" width="13.28515625" style="3" customWidth="1"/>
    <col min="2080" max="2080" width="11.5703125" style="3" customWidth="1"/>
    <col min="2081" max="2303" width="9.140625" style="3"/>
    <col min="2304" max="2304" width="5.85546875" style="3" customWidth="1"/>
    <col min="2305" max="2305" width="28.7109375" style="3" customWidth="1"/>
    <col min="2306" max="2306" width="56.28515625" style="3" customWidth="1"/>
    <col min="2307" max="2307" width="14.28515625" style="3" customWidth="1"/>
    <col min="2308" max="2309" width="9.140625" style="3"/>
    <col min="2310" max="2310" width="12.28515625" style="3" customWidth="1"/>
    <col min="2311" max="2311" width="12.7109375" style="3" bestFit="1" customWidth="1"/>
    <col min="2312" max="2312" width="9.140625" style="3" customWidth="1"/>
    <col min="2313" max="2313" width="14.42578125" style="3" customWidth="1"/>
    <col min="2314" max="2324" width="6.85546875" style="3" customWidth="1"/>
    <col min="2325" max="2326" width="6.7109375" style="3" customWidth="1"/>
    <col min="2327" max="2328" width="4.7109375" style="3" customWidth="1"/>
    <col min="2329" max="2330" width="5.85546875" style="3" customWidth="1"/>
    <col min="2331" max="2332" width="6.7109375" style="3" customWidth="1"/>
    <col min="2333" max="2334" width="11.5703125" style="3" customWidth="1"/>
    <col min="2335" max="2335" width="13.28515625" style="3" customWidth="1"/>
    <col min="2336" max="2336" width="11.5703125" style="3" customWidth="1"/>
    <col min="2337" max="2559" width="9.140625" style="3"/>
    <col min="2560" max="2560" width="5.85546875" style="3" customWidth="1"/>
    <col min="2561" max="2561" width="28.7109375" style="3" customWidth="1"/>
    <col min="2562" max="2562" width="56.28515625" style="3" customWidth="1"/>
    <col min="2563" max="2563" width="14.28515625" style="3" customWidth="1"/>
    <col min="2564" max="2565" width="9.140625" style="3"/>
    <col min="2566" max="2566" width="12.28515625" style="3" customWidth="1"/>
    <col min="2567" max="2567" width="12.7109375" style="3" bestFit="1" customWidth="1"/>
    <col min="2568" max="2568" width="9.140625" style="3" customWidth="1"/>
    <col min="2569" max="2569" width="14.42578125" style="3" customWidth="1"/>
    <col min="2570" max="2580" width="6.85546875" style="3" customWidth="1"/>
    <col min="2581" max="2582" width="6.7109375" style="3" customWidth="1"/>
    <col min="2583" max="2584" width="4.7109375" style="3" customWidth="1"/>
    <col min="2585" max="2586" width="5.85546875" style="3" customWidth="1"/>
    <col min="2587" max="2588" width="6.7109375" style="3" customWidth="1"/>
    <col min="2589" max="2590" width="11.5703125" style="3" customWidth="1"/>
    <col min="2591" max="2591" width="13.28515625" style="3" customWidth="1"/>
    <col min="2592" max="2592" width="11.5703125" style="3" customWidth="1"/>
    <col min="2593" max="2815" width="9.140625" style="3"/>
    <col min="2816" max="2816" width="5.85546875" style="3" customWidth="1"/>
    <col min="2817" max="2817" width="28.7109375" style="3" customWidth="1"/>
    <col min="2818" max="2818" width="56.28515625" style="3" customWidth="1"/>
    <col min="2819" max="2819" width="14.28515625" style="3" customWidth="1"/>
    <col min="2820" max="2821" width="9.140625" style="3"/>
    <col min="2822" max="2822" width="12.28515625" style="3" customWidth="1"/>
    <col min="2823" max="2823" width="12.7109375" style="3" bestFit="1" customWidth="1"/>
    <col min="2824" max="2824" width="9.140625" style="3" customWidth="1"/>
    <col min="2825" max="2825" width="14.42578125" style="3" customWidth="1"/>
    <col min="2826" max="2836" width="6.85546875" style="3" customWidth="1"/>
    <col min="2837" max="2838" width="6.7109375" style="3" customWidth="1"/>
    <col min="2839" max="2840" width="4.7109375" style="3" customWidth="1"/>
    <col min="2841" max="2842" width="5.85546875" style="3" customWidth="1"/>
    <col min="2843" max="2844" width="6.7109375" style="3" customWidth="1"/>
    <col min="2845" max="2846" width="11.5703125" style="3" customWidth="1"/>
    <col min="2847" max="2847" width="13.28515625" style="3" customWidth="1"/>
    <col min="2848" max="2848" width="11.5703125" style="3" customWidth="1"/>
    <col min="2849" max="3071" width="9.140625" style="3"/>
    <col min="3072" max="3072" width="5.85546875" style="3" customWidth="1"/>
    <col min="3073" max="3073" width="28.7109375" style="3" customWidth="1"/>
    <col min="3074" max="3074" width="56.28515625" style="3" customWidth="1"/>
    <col min="3075" max="3075" width="14.28515625" style="3" customWidth="1"/>
    <col min="3076" max="3077" width="9.140625" style="3"/>
    <col min="3078" max="3078" width="12.28515625" style="3" customWidth="1"/>
    <col min="3079" max="3079" width="12.7109375" style="3" bestFit="1" customWidth="1"/>
    <col min="3080" max="3080" width="9.140625" style="3" customWidth="1"/>
    <col min="3081" max="3081" width="14.42578125" style="3" customWidth="1"/>
    <col min="3082" max="3092" width="6.85546875" style="3" customWidth="1"/>
    <col min="3093" max="3094" width="6.7109375" style="3" customWidth="1"/>
    <col min="3095" max="3096" width="4.7109375" style="3" customWidth="1"/>
    <col min="3097" max="3098" width="5.85546875" style="3" customWidth="1"/>
    <col min="3099" max="3100" width="6.7109375" style="3" customWidth="1"/>
    <col min="3101" max="3102" width="11.5703125" style="3" customWidth="1"/>
    <col min="3103" max="3103" width="13.28515625" style="3" customWidth="1"/>
    <col min="3104" max="3104" width="11.5703125" style="3" customWidth="1"/>
    <col min="3105" max="3327" width="9.140625" style="3"/>
    <col min="3328" max="3328" width="5.85546875" style="3" customWidth="1"/>
    <col min="3329" max="3329" width="28.7109375" style="3" customWidth="1"/>
    <col min="3330" max="3330" width="56.28515625" style="3" customWidth="1"/>
    <col min="3331" max="3331" width="14.28515625" style="3" customWidth="1"/>
    <col min="3332" max="3333" width="9.140625" style="3"/>
    <col min="3334" max="3334" width="12.28515625" style="3" customWidth="1"/>
    <col min="3335" max="3335" width="12.7109375" style="3" bestFit="1" customWidth="1"/>
    <col min="3336" max="3336" width="9.140625" style="3" customWidth="1"/>
    <col min="3337" max="3337" width="14.42578125" style="3" customWidth="1"/>
    <col min="3338" max="3348" width="6.85546875" style="3" customWidth="1"/>
    <col min="3349" max="3350" width="6.7109375" style="3" customWidth="1"/>
    <col min="3351" max="3352" width="4.7109375" style="3" customWidth="1"/>
    <col min="3353" max="3354" width="5.85546875" style="3" customWidth="1"/>
    <col min="3355" max="3356" width="6.7109375" style="3" customWidth="1"/>
    <col min="3357" max="3358" width="11.5703125" style="3" customWidth="1"/>
    <col min="3359" max="3359" width="13.28515625" style="3" customWidth="1"/>
    <col min="3360" max="3360" width="11.5703125" style="3" customWidth="1"/>
    <col min="3361" max="3583" width="9.140625" style="3"/>
    <col min="3584" max="3584" width="5.85546875" style="3" customWidth="1"/>
    <col min="3585" max="3585" width="28.7109375" style="3" customWidth="1"/>
    <col min="3586" max="3586" width="56.28515625" style="3" customWidth="1"/>
    <col min="3587" max="3587" width="14.28515625" style="3" customWidth="1"/>
    <col min="3588" max="3589" width="9.140625" style="3"/>
    <col min="3590" max="3590" width="12.28515625" style="3" customWidth="1"/>
    <col min="3591" max="3591" width="12.7109375" style="3" bestFit="1" customWidth="1"/>
    <col min="3592" max="3592" width="9.140625" style="3" customWidth="1"/>
    <col min="3593" max="3593" width="14.42578125" style="3" customWidth="1"/>
    <col min="3594" max="3604" width="6.85546875" style="3" customWidth="1"/>
    <col min="3605" max="3606" width="6.7109375" style="3" customWidth="1"/>
    <col min="3607" max="3608" width="4.7109375" style="3" customWidth="1"/>
    <col min="3609" max="3610" width="5.85546875" style="3" customWidth="1"/>
    <col min="3611" max="3612" width="6.7109375" style="3" customWidth="1"/>
    <col min="3613" max="3614" width="11.5703125" style="3" customWidth="1"/>
    <col min="3615" max="3615" width="13.28515625" style="3" customWidth="1"/>
    <col min="3616" max="3616" width="11.5703125" style="3" customWidth="1"/>
    <col min="3617" max="3839" width="9.140625" style="3"/>
    <col min="3840" max="3840" width="5.85546875" style="3" customWidth="1"/>
    <col min="3841" max="3841" width="28.7109375" style="3" customWidth="1"/>
    <col min="3842" max="3842" width="56.28515625" style="3" customWidth="1"/>
    <col min="3843" max="3843" width="14.28515625" style="3" customWidth="1"/>
    <col min="3844" max="3845" width="9.140625" style="3"/>
    <col min="3846" max="3846" width="12.28515625" style="3" customWidth="1"/>
    <col min="3847" max="3847" width="12.7109375" style="3" bestFit="1" customWidth="1"/>
    <col min="3848" max="3848" width="9.140625" style="3" customWidth="1"/>
    <col min="3849" max="3849" width="14.42578125" style="3" customWidth="1"/>
    <col min="3850" max="3860" width="6.85546875" style="3" customWidth="1"/>
    <col min="3861" max="3862" width="6.7109375" style="3" customWidth="1"/>
    <col min="3863" max="3864" width="4.7109375" style="3" customWidth="1"/>
    <col min="3865" max="3866" width="5.85546875" style="3" customWidth="1"/>
    <col min="3867" max="3868" width="6.7109375" style="3" customWidth="1"/>
    <col min="3869" max="3870" width="11.5703125" style="3" customWidth="1"/>
    <col min="3871" max="3871" width="13.28515625" style="3" customWidth="1"/>
    <col min="3872" max="3872" width="11.5703125" style="3" customWidth="1"/>
    <col min="3873" max="4095" width="9.140625" style="3"/>
    <col min="4096" max="4096" width="5.85546875" style="3" customWidth="1"/>
    <col min="4097" max="4097" width="28.7109375" style="3" customWidth="1"/>
    <col min="4098" max="4098" width="56.28515625" style="3" customWidth="1"/>
    <col min="4099" max="4099" width="14.28515625" style="3" customWidth="1"/>
    <col min="4100" max="4101" width="9.140625" style="3"/>
    <col min="4102" max="4102" width="12.28515625" style="3" customWidth="1"/>
    <col min="4103" max="4103" width="12.7109375" style="3" bestFit="1" customWidth="1"/>
    <col min="4104" max="4104" width="9.140625" style="3" customWidth="1"/>
    <col min="4105" max="4105" width="14.42578125" style="3" customWidth="1"/>
    <col min="4106" max="4116" width="6.85546875" style="3" customWidth="1"/>
    <col min="4117" max="4118" width="6.7109375" style="3" customWidth="1"/>
    <col min="4119" max="4120" width="4.7109375" style="3" customWidth="1"/>
    <col min="4121" max="4122" width="5.85546875" style="3" customWidth="1"/>
    <col min="4123" max="4124" width="6.7109375" style="3" customWidth="1"/>
    <col min="4125" max="4126" width="11.5703125" style="3" customWidth="1"/>
    <col min="4127" max="4127" width="13.28515625" style="3" customWidth="1"/>
    <col min="4128" max="4128" width="11.5703125" style="3" customWidth="1"/>
    <col min="4129" max="4351" width="9.140625" style="3"/>
    <col min="4352" max="4352" width="5.85546875" style="3" customWidth="1"/>
    <col min="4353" max="4353" width="28.7109375" style="3" customWidth="1"/>
    <col min="4354" max="4354" width="56.28515625" style="3" customWidth="1"/>
    <col min="4355" max="4355" width="14.28515625" style="3" customWidth="1"/>
    <col min="4356" max="4357" width="9.140625" style="3"/>
    <col min="4358" max="4358" width="12.28515625" style="3" customWidth="1"/>
    <col min="4359" max="4359" width="12.7109375" style="3" bestFit="1" customWidth="1"/>
    <col min="4360" max="4360" width="9.140625" style="3" customWidth="1"/>
    <col min="4361" max="4361" width="14.42578125" style="3" customWidth="1"/>
    <col min="4362" max="4372" width="6.85546875" style="3" customWidth="1"/>
    <col min="4373" max="4374" width="6.7109375" style="3" customWidth="1"/>
    <col min="4375" max="4376" width="4.7109375" style="3" customWidth="1"/>
    <col min="4377" max="4378" width="5.85546875" style="3" customWidth="1"/>
    <col min="4379" max="4380" width="6.7109375" style="3" customWidth="1"/>
    <col min="4381" max="4382" width="11.5703125" style="3" customWidth="1"/>
    <col min="4383" max="4383" width="13.28515625" style="3" customWidth="1"/>
    <col min="4384" max="4384" width="11.5703125" style="3" customWidth="1"/>
    <col min="4385" max="4607" width="9.140625" style="3"/>
    <col min="4608" max="4608" width="5.85546875" style="3" customWidth="1"/>
    <col min="4609" max="4609" width="28.7109375" style="3" customWidth="1"/>
    <col min="4610" max="4610" width="56.28515625" style="3" customWidth="1"/>
    <col min="4611" max="4611" width="14.28515625" style="3" customWidth="1"/>
    <col min="4612" max="4613" width="9.140625" style="3"/>
    <col min="4614" max="4614" width="12.28515625" style="3" customWidth="1"/>
    <col min="4615" max="4615" width="12.7109375" style="3" bestFit="1" customWidth="1"/>
    <col min="4616" max="4616" width="9.140625" style="3" customWidth="1"/>
    <col min="4617" max="4617" width="14.42578125" style="3" customWidth="1"/>
    <col min="4618" max="4628" width="6.85546875" style="3" customWidth="1"/>
    <col min="4629" max="4630" width="6.7109375" style="3" customWidth="1"/>
    <col min="4631" max="4632" width="4.7109375" style="3" customWidth="1"/>
    <col min="4633" max="4634" width="5.85546875" style="3" customWidth="1"/>
    <col min="4635" max="4636" width="6.7109375" style="3" customWidth="1"/>
    <col min="4637" max="4638" width="11.5703125" style="3" customWidth="1"/>
    <col min="4639" max="4639" width="13.28515625" style="3" customWidth="1"/>
    <col min="4640" max="4640" width="11.5703125" style="3" customWidth="1"/>
    <col min="4641" max="4863" width="9.140625" style="3"/>
    <col min="4864" max="4864" width="5.85546875" style="3" customWidth="1"/>
    <col min="4865" max="4865" width="28.7109375" style="3" customWidth="1"/>
    <col min="4866" max="4866" width="56.28515625" style="3" customWidth="1"/>
    <col min="4867" max="4867" width="14.28515625" style="3" customWidth="1"/>
    <col min="4868" max="4869" width="9.140625" style="3"/>
    <col min="4870" max="4870" width="12.28515625" style="3" customWidth="1"/>
    <col min="4871" max="4871" width="12.7109375" style="3" bestFit="1" customWidth="1"/>
    <col min="4872" max="4872" width="9.140625" style="3" customWidth="1"/>
    <col min="4873" max="4873" width="14.42578125" style="3" customWidth="1"/>
    <col min="4874" max="4884" width="6.85546875" style="3" customWidth="1"/>
    <col min="4885" max="4886" width="6.7109375" style="3" customWidth="1"/>
    <col min="4887" max="4888" width="4.7109375" style="3" customWidth="1"/>
    <col min="4889" max="4890" width="5.85546875" style="3" customWidth="1"/>
    <col min="4891" max="4892" width="6.7109375" style="3" customWidth="1"/>
    <col min="4893" max="4894" width="11.5703125" style="3" customWidth="1"/>
    <col min="4895" max="4895" width="13.28515625" style="3" customWidth="1"/>
    <col min="4896" max="4896" width="11.5703125" style="3" customWidth="1"/>
    <col min="4897" max="5119" width="9.140625" style="3"/>
    <col min="5120" max="5120" width="5.85546875" style="3" customWidth="1"/>
    <col min="5121" max="5121" width="28.7109375" style="3" customWidth="1"/>
    <col min="5122" max="5122" width="56.28515625" style="3" customWidth="1"/>
    <col min="5123" max="5123" width="14.28515625" style="3" customWidth="1"/>
    <col min="5124" max="5125" width="9.140625" style="3"/>
    <col min="5126" max="5126" width="12.28515625" style="3" customWidth="1"/>
    <col min="5127" max="5127" width="12.7109375" style="3" bestFit="1" customWidth="1"/>
    <col min="5128" max="5128" width="9.140625" style="3" customWidth="1"/>
    <col min="5129" max="5129" width="14.42578125" style="3" customWidth="1"/>
    <col min="5130" max="5140" width="6.85546875" style="3" customWidth="1"/>
    <col min="5141" max="5142" width="6.7109375" style="3" customWidth="1"/>
    <col min="5143" max="5144" width="4.7109375" style="3" customWidth="1"/>
    <col min="5145" max="5146" width="5.85546875" style="3" customWidth="1"/>
    <col min="5147" max="5148" width="6.7109375" style="3" customWidth="1"/>
    <col min="5149" max="5150" width="11.5703125" style="3" customWidth="1"/>
    <col min="5151" max="5151" width="13.28515625" style="3" customWidth="1"/>
    <col min="5152" max="5152" width="11.5703125" style="3" customWidth="1"/>
    <col min="5153" max="5375" width="9.140625" style="3"/>
    <col min="5376" max="5376" width="5.85546875" style="3" customWidth="1"/>
    <col min="5377" max="5377" width="28.7109375" style="3" customWidth="1"/>
    <col min="5378" max="5378" width="56.28515625" style="3" customWidth="1"/>
    <col min="5379" max="5379" width="14.28515625" style="3" customWidth="1"/>
    <col min="5380" max="5381" width="9.140625" style="3"/>
    <col min="5382" max="5382" width="12.28515625" style="3" customWidth="1"/>
    <col min="5383" max="5383" width="12.7109375" style="3" bestFit="1" customWidth="1"/>
    <col min="5384" max="5384" width="9.140625" style="3" customWidth="1"/>
    <col min="5385" max="5385" width="14.42578125" style="3" customWidth="1"/>
    <col min="5386" max="5396" width="6.85546875" style="3" customWidth="1"/>
    <col min="5397" max="5398" width="6.7109375" style="3" customWidth="1"/>
    <col min="5399" max="5400" width="4.7109375" style="3" customWidth="1"/>
    <col min="5401" max="5402" width="5.85546875" style="3" customWidth="1"/>
    <col min="5403" max="5404" width="6.7109375" style="3" customWidth="1"/>
    <col min="5405" max="5406" width="11.5703125" style="3" customWidth="1"/>
    <col min="5407" max="5407" width="13.28515625" style="3" customWidth="1"/>
    <col min="5408" max="5408" width="11.5703125" style="3" customWidth="1"/>
    <col min="5409" max="5631" width="9.140625" style="3"/>
    <col min="5632" max="5632" width="5.85546875" style="3" customWidth="1"/>
    <col min="5633" max="5633" width="28.7109375" style="3" customWidth="1"/>
    <col min="5634" max="5634" width="56.28515625" style="3" customWidth="1"/>
    <col min="5635" max="5635" width="14.28515625" style="3" customWidth="1"/>
    <col min="5636" max="5637" width="9.140625" style="3"/>
    <col min="5638" max="5638" width="12.28515625" style="3" customWidth="1"/>
    <col min="5639" max="5639" width="12.7109375" style="3" bestFit="1" customWidth="1"/>
    <col min="5640" max="5640" width="9.140625" style="3" customWidth="1"/>
    <col min="5641" max="5641" width="14.42578125" style="3" customWidth="1"/>
    <col min="5642" max="5652" width="6.85546875" style="3" customWidth="1"/>
    <col min="5653" max="5654" width="6.7109375" style="3" customWidth="1"/>
    <col min="5655" max="5656" width="4.7109375" style="3" customWidth="1"/>
    <col min="5657" max="5658" width="5.85546875" style="3" customWidth="1"/>
    <col min="5659" max="5660" width="6.7109375" style="3" customWidth="1"/>
    <col min="5661" max="5662" width="11.5703125" style="3" customWidth="1"/>
    <col min="5663" max="5663" width="13.28515625" style="3" customWidth="1"/>
    <col min="5664" max="5664" width="11.5703125" style="3" customWidth="1"/>
    <col min="5665" max="5887" width="9.140625" style="3"/>
    <col min="5888" max="5888" width="5.85546875" style="3" customWidth="1"/>
    <col min="5889" max="5889" width="28.7109375" style="3" customWidth="1"/>
    <col min="5890" max="5890" width="56.28515625" style="3" customWidth="1"/>
    <col min="5891" max="5891" width="14.28515625" style="3" customWidth="1"/>
    <col min="5892" max="5893" width="9.140625" style="3"/>
    <col min="5894" max="5894" width="12.28515625" style="3" customWidth="1"/>
    <col min="5895" max="5895" width="12.7109375" style="3" bestFit="1" customWidth="1"/>
    <col min="5896" max="5896" width="9.140625" style="3" customWidth="1"/>
    <col min="5897" max="5897" width="14.42578125" style="3" customWidth="1"/>
    <col min="5898" max="5908" width="6.85546875" style="3" customWidth="1"/>
    <col min="5909" max="5910" width="6.7109375" style="3" customWidth="1"/>
    <col min="5911" max="5912" width="4.7109375" style="3" customWidth="1"/>
    <col min="5913" max="5914" width="5.85546875" style="3" customWidth="1"/>
    <col min="5915" max="5916" width="6.7109375" style="3" customWidth="1"/>
    <col min="5917" max="5918" width="11.5703125" style="3" customWidth="1"/>
    <col min="5919" max="5919" width="13.28515625" style="3" customWidth="1"/>
    <col min="5920" max="5920" width="11.5703125" style="3" customWidth="1"/>
    <col min="5921" max="6143" width="9.140625" style="3"/>
    <col min="6144" max="6144" width="5.85546875" style="3" customWidth="1"/>
    <col min="6145" max="6145" width="28.7109375" style="3" customWidth="1"/>
    <col min="6146" max="6146" width="56.28515625" style="3" customWidth="1"/>
    <col min="6147" max="6147" width="14.28515625" style="3" customWidth="1"/>
    <col min="6148" max="6149" width="9.140625" style="3"/>
    <col min="6150" max="6150" width="12.28515625" style="3" customWidth="1"/>
    <col min="6151" max="6151" width="12.7109375" style="3" bestFit="1" customWidth="1"/>
    <col min="6152" max="6152" width="9.140625" style="3" customWidth="1"/>
    <col min="6153" max="6153" width="14.42578125" style="3" customWidth="1"/>
    <col min="6154" max="6164" width="6.85546875" style="3" customWidth="1"/>
    <col min="6165" max="6166" width="6.7109375" style="3" customWidth="1"/>
    <col min="6167" max="6168" width="4.7109375" style="3" customWidth="1"/>
    <col min="6169" max="6170" width="5.85546875" style="3" customWidth="1"/>
    <col min="6171" max="6172" width="6.7109375" style="3" customWidth="1"/>
    <col min="6173" max="6174" width="11.5703125" style="3" customWidth="1"/>
    <col min="6175" max="6175" width="13.28515625" style="3" customWidth="1"/>
    <col min="6176" max="6176" width="11.5703125" style="3" customWidth="1"/>
    <col min="6177" max="6399" width="9.140625" style="3"/>
    <col min="6400" max="6400" width="5.85546875" style="3" customWidth="1"/>
    <col min="6401" max="6401" width="28.7109375" style="3" customWidth="1"/>
    <col min="6402" max="6402" width="56.28515625" style="3" customWidth="1"/>
    <col min="6403" max="6403" width="14.28515625" style="3" customWidth="1"/>
    <col min="6404" max="6405" width="9.140625" style="3"/>
    <col min="6406" max="6406" width="12.28515625" style="3" customWidth="1"/>
    <col min="6407" max="6407" width="12.7109375" style="3" bestFit="1" customWidth="1"/>
    <col min="6408" max="6408" width="9.140625" style="3" customWidth="1"/>
    <col min="6409" max="6409" width="14.42578125" style="3" customWidth="1"/>
    <col min="6410" max="6420" width="6.85546875" style="3" customWidth="1"/>
    <col min="6421" max="6422" width="6.7109375" style="3" customWidth="1"/>
    <col min="6423" max="6424" width="4.7109375" style="3" customWidth="1"/>
    <col min="6425" max="6426" width="5.85546875" style="3" customWidth="1"/>
    <col min="6427" max="6428" width="6.7109375" style="3" customWidth="1"/>
    <col min="6429" max="6430" width="11.5703125" style="3" customWidth="1"/>
    <col min="6431" max="6431" width="13.28515625" style="3" customWidth="1"/>
    <col min="6432" max="6432" width="11.5703125" style="3" customWidth="1"/>
    <col min="6433" max="6655" width="9.140625" style="3"/>
    <col min="6656" max="6656" width="5.85546875" style="3" customWidth="1"/>
    <col min="6657" max="6657" width="28.7109375" style="3" customWidth="1"/>
    <col min="6658" max="6658" width="56.28515625" style="3" customWidth="1"/>
    <col min="6659" max="6659" width="14.28515625" style="3" customWidth="1"/>
    <col min="6660" max="6661" width="9.140625" style="3"/>
    <col min="6662" max="6662" width="12.28515625" style="3" customWidth="1"/>
    <col min="6663" max="6663" width="12.7109375" style="3" bestFit="1" customWidth="1"/>
    <col min="6664" max="6664" width="9.140625" style="3" customWidth="1"/>
    <col min="6665" max="6665" width="14.42578125" style="3" customWidth="1"/>
    <col min="6666" max="6676" width="6.85546875" style="3" customWidth="1"/>
    <col min="6677" max="6678" width="6.7109375" style="3" customWidth="1"/>
    <col min="6679" max="6680" width="4.7109375" style="3" customWidth="1"/>
    <col min="6681" max="6682" width="5.85546875" style="3" customWidth="1"/>
    <col min="6683" max="6684" width="6.7109375" style="3" customWidth="1"/>
    <col min="6685" max="6686" width="11.5703125" style="3" customWidth="1"/>
    <col min="6687" max="6687" width="13.28515625" style="3" customWidth="1"/>
    <col min="6688" max="6688" width="11.5703125" style="3" customWidth="1"/>
    <col min="6689" max="6911" width="9.140625" style="3"/>
    <col min="6912" max="6912" width="5.85546875" style="3" customWidth="1"/>
    <col min="6913" max="6913" width="28.7109375" style="3" customWidth="1"/>
    <col min="6914" max="6914" width="56.28515625" style="3" customWidth="1"/>
    <col min="6915" max="6915" width="14.28515625" style="3" customWidth="1"/>
    <col min="6916" max="6917" width="9.140625" style="3"/>
    <col min="6918" max="6918" width="12.28515625" style="3" customWidth="1"/>
    <col min="6919" max="6919" width="12.7109375" style="3" bestFit="1" customWidth="1"/>
    <col min="6920" max="6920" width="9.140625" style="3" customWidth="1"/>
    <col min="6921" max="6921" width="14.42578125" style="3" customWidth="1"/>
    <col min="6922" max="6932" width="6.85546875" style="3" customWidth="1"/>
    <col min="6933" max="6934" width="6.7109375" style="3" customWidth="1"/>
    <col min="6935" max="6936" width="4.7109375" style="3" customWidth="1"/>
    <col min="6937" max="6938" width="5.85546875" style="3" customWidth="1"/>
    <col min="6939" max="6940" width="6.7109375" style="3" customWidth="1"/>
    <col min="6941" max="6942" width="11.5703125" style="3" customWidth="1"/>
    <col min="6943" max="6943" width="13.28515625" style="3" customWidth="1"/>
    <col min="6944" max="6944" width="11.5703125" style="3" customWidth="1"/>
    <col min="6945" max="7167" width="9.140625" style="3"/>
    <col min="7168" max="7168" width="5.85546875" style="3" customWidth="1"/>
    <col min="7169" max="7169" width="28.7109375" style="3" customWidth="1"/>
    <col min="7170" max="7170" width="56.28515625" style="3" customWidth="1"/>
    <col min="7171" max="7171" width="14.28515625" style="3" customWidth="1"/>
    <col min="7172" max="7173" width="9.140625" style="3"/>
    <col min="7174" max="7174" width="12.28515625" style="3" customWidth="1"/>
    <col min="7175" max="7175" width="12.7109375" style="3" bestFit="1" customWidth="1"/>
    <col min="7176" max="7176" width="9.140625" style="3" customWidth="1"/>
    <col min="7177" max="7177" width="14.42578125" style="3" customWidth="1"/>
    <col min="7178" max="7188" width="6.85546875" style="3" customWidth="1"/>
    <col min="7189" max="7190" width="6.7109375" style="3" customWidth="1"/>
    <col min="7191" max="7192" width="4.7109375" style="3" customWidth="1"/>
    <col min="7193" max="7194" width="5.85546875" style="3" customWidth="1"/>
    <col min="7195" max="7196" width="6.7109375" style="3" customWidth="1"/>
    <col min="7197" max="7198" width="11.5703125" style="3" customWidth="1"/>
    <col min="7199" max="7199" width="13.28515625" style="3" customWidth="1"/>
    <col min="7200" max="7200" width="11.5703125" style="3" customWidth="1"/>
    <col min="7201" max="7423" width="9.140625" style="3"/>
    <col min="7424" max="7424" width="5.85546875" style="3" customWidth="1"/>
    <col min="7425" max="7425" width="28.7109375" style="3" customWidth="1"/>
    <col min="7426" max="7426" width="56.28515625" style="3" customWidth="1"/>
    <col min="7427" max="7427" width="14.28515625" style="3" customWidth="1"/>
    <col min="7428" max="7429" width="9.140625" style="3"/>
    <col min="7430" max="7430" width="12.28515625" style="3" customWidth="1"/>
    <col min="7431" max="7431" width="12.7109375" style="3" bestFit="1" customWidth="1"/>
    <col min="7432" max="7432" width="9.140625" style="3" customWidth="1"/>
    <col min="7433" max="7433" width="14.42578125" style="3" customWidth="1"/>
    <col min="7434" max="7444" width="6.85546875" style="3" customWidth="1"/>
    <col min="7445" max="7446" width="6.7109375" style="3" customWidth="1"/>
    <col min="7447" max="7448" width="4.7109375" style="3" customWidth="1"/>
    <col min="7449" max="7450" width="5.85546875" style="3" customWidth="1"/>
    <col min="7451" max="7452" width="6.7109375" style="3" customWidth="1"/>
    <col min="7453" max="7454" width="11.5703125" style="3" customWidth="1"/>
    <col min="7455" max="7455" width="13.28515625" style="3" customWidth="1"/>
    <col min="7456" max="7456" width="11.5703125" style="3" customWidth="1"/>
    <col min="7457" max="7679" width="9.140625" style="3"/>
    <col min="7680" max="7680" width="5.85546875" style="3" customWidth="1"/>
    <col min="7681" max="7681" width="28.7109375" style="3" customWidth="1"/>
    <col min="7682" max="7682" width="56.28515625" style="3" customWidth="1"/>
    <col min="7683" max="7683" width="14.28515625" style="3" customWidth="1"/>
    <col min="7684" max="7685" width="9.140625" style="3"/>
    <col min="7686" max="7686" width="12.28515625" style="3" customWidth="1"/>
    <col min="7687" max="7687" width="12.7109375" style="3" bestFit="1" customWidth="1"/>
    <col min="7688" max="7688" width="9.140625" style="3" customWidth="1"/>
    <col min="7689" max="7689" width="14.42578125" style="3" customWidth="1"/>
    <col min="7690" max="7700" width="6.85546875" style="3" customWidth="1"/>
    <col min="7701" max="7702" width="6.7109375" style="3" customWidth="1"/>
    <col min="7703" max="7704" width="4.7109375" style="3" customWidth="1"/>
    <col min="7705" max="7706" width="5.85546875" style="3" customWidth="1"/>
    <col min="7707" max="7708" width="6.7109375" style="3" customWidth="1"/>
    <col min="7709" max="7710" width="11.5703125" style="3" customWidth="1"/>
    <col min="7711" max="7711" width="13.28515625" style="3" customWidth="1"/>
    <col min="7712" max="7712" width="11.5703125" style="3" customWidth="1"/>
    <col min="7713" max="7935" width="9.140625" style="3"/>
    <col min="7936" max="7936" width="5.85546875" style="3" customWidth="1"/>
    <col min="7937" max="7937" width="28.7109375" style="3" customWidth="1"/>
    <col min="7938" max="7938" width="56.28515625" style="3" customWidth="1"/>
    <col min="7939" max="7939" width="14.28515625" style="3" customWidth="1"/>
    <col min="7940" max="7941" width="9.140625" style="3"/>
    <col min="7942" max="7942" width="12.28515625" style="3" customWidth="1"/>
    <col min="7943" max="7943" width="12.7109375" style="3" bestFit="1" customWidth="1"/>
    <col min="7944" max="7944" width="9.140625" style="3" customWidth="1"/>
    <col min="7945" max="7945" width="14.42578125" style="3" customWidth="1"/>
    <col min="7946" max="7956" width="6.85546875" style="3" customWidth="1"/>
    <col min="7957" max="7958" width="6.7109375" style="3" customWidth="1"/>
    <col min="7959" max="7960" width="4.7109375" style="3" customWidth="1"/>
    <col min="7961" max="7962" width="5.85546875" style="3" customWidth="1"/>
    <col min="7963" max="7964" width="6.7109375" style="3" customWidth="1"/>
    <col min="7965" max="7966" width="11.5703125" style="3" customWidth="1"/>
    <col min="7967" max="7967" width="13.28515625" style="3" customWidth="1"/>
    <col min="7968" max="7968" width="11.5703125" style="3" customWidth="1"/>
    <col min="7969" max="8191" width="9.140625" style="3"/>
    <col min="8192" max="8192" width="5.85546875" style="3" customWidth="1"/>
    <col min="8193" max="8193" width="28.7109375" style="3" customWidth="1"/>
    <col min="8194" max="8194" width="56.28515625" style="3" customWidth="1"/>
    <col min="8195" max="8195" width="14.28515625" style="3" customWidth="1"/>
    <col min="8196" max="8197" width="9.140625" style="3"/>
    <col min="8198" max="8198" width="12.28515625" style="3" customWidth="1"/>
    <col min="8199" max="8199" width="12.7109375" style="3" bestFit="1" customWidth="1"/>
    <col min="8200" max="8200" width="9.140625" style="3" customWidth="1"/>
    <col min="8201" max="8201" width="14.42578125" style="3" customWidth="1"/>
    <col min="8202" max="8212" width="6.85546875" style="3" customWidth="1"/>
    <col min="8213" max="8214" width="6.7109375" style="3" customWidth="1"/>
    <col min="8215" max="8216" width="4.7109375" style="3" customWidth="1"/>
    <col min="8217" max="8218" width="5.85546875" style="3" customWidth="1"/>
    <col min="8219" max="8220" width="6.7109375" style="3" customWidth="1"/>
    <col min="8221" max="8222" width="11.5703125" style="3" customWidth="1"/>
    <col min="8223" max="8223" width="13.28515625" style="3" customWidth="1"/>
    <col min="8224" max="8224" width="11.5703125" style="3" customWidth="1"/>
    <col min="8225" max="8447" width="9.140625" style="3"/>
    <col min="8448" max="8448" width="5.85546875" style="3" customWidth="1"/>
    <col min="8449" max="8449" width="28.7109375" style="3" customWidth="1"/>
    <col min="8450" max="8450" width="56.28515625" style="3" customWidth="1"/>
    <col min="8451" max="8451" width="14.28515625" style="3" customWidth="1"/>
    <col min="8452" max="8453" width="9.140625" style="3"/>
    <col min="8454" max="8454" width="12.28515625" style="3" customWidth="1"/>
    <col min="8455" max="8455" width="12.7109375" style="3" bestFit="1" customWidth="1"/>
    <col min="8456" max="8456" width="9.140625" style="3" customWidth="1"/>
    <col min="8457" max="8457" width="14.42578125" style="3" customWidth="1"/>
    <col min="8458" max="8468" width="6.85546875" style="3" customWidth="1"/>
    <col min="8469" max="8470" width="6.7109375" style="3" customWidth="1"/>
    <col min="8471" max="8472" width="4.7109375" style="3" customWidth="1"/>
    <col min="8473" max="8474" width="5.85546875" style="3" customWidth="1"/>
    <col min="8475" max="8476" width="6.7109375" style="3" customWidth="1"/>
    <col min="8477" max="8478" width="11.5703125" style="3" customWidth="1"/>
    <col min="8479" max="8479" width="13.28515625" style="3" customWidth="1"/>
    <col min="8480" max="8480" width="11.5703125" style="3" customWidth="1"/>
    <col min="8481" max="8703" width="9.140625" style="3"/>
    <col min="8704" max="8704" width="5.85546875" style="3" customWidth="1"/>
    <col min="8705" max="8705" width="28.7109375" style="3" customWidth="1"/>
    <col min="8706" max="8706" width="56.28515625" style="3" customWidth="1"/>
    <col min="8707" max="8707" width="14.28515625" style="3" customWidth="1"/>
    <col min="8708" max="8709" width="9.140625" style="3"/>
    <col min="8710" max="8710" width="12.28515625" style="3" customWidth="1"/>
    <col min="8711" max="8711" width="12.7109375" style="3" bestFit="1" customWidth="1"/>
    <col min="8712" max="8712" width="9.140625" style="3" customWidth="1"/>
    <col min="8713" max="8713" width="14.42578125" style="3" customWidth="1"/>
    <col min="8714" max="8724" width="6.85546875" style="3" customWidth="1"/>
    <col min="8725" max="8726" width="6.7109375" style="3" customWidth="1"/>
    <col min="8727" max="8728" width="4.7109375" style="3" customWidth="1"/>
    <col min="8729" max="8730" width="5.85546875" style="3" customWidth="1"/>
    <col min="8731" max="8732" width="6.7109375" style="3" customWidth="1"/>
    <col min="8733" max="8734" width="11.5703125" style="3" customWidth="1"/>
    <col min="8735" max="8735" width="13.28515625" style="3" customWidth="1"/>
    <col min="8736" max="8736" width="11.5703125" style="3" customWidth="1"/>
    <col min="8737" max="8959" width="9.140625" style="3"/>
    <col min="8960" max="8960" width="5.85546875" style="3" customWidth="1"/>
    <col min="8961" max="8961" width="28.7109375" style="3" customWidth="1"/>
    <col min="8962" max="8962" width="56.28515625" style="3" customWidth="1"/>
    <col min="8963" max="8963" width="14.28515625" style="3" customWidth="1"/>
    <col min="8964" max="8965" width="9.140625" style="3"/>
    <col min="8966" max="8966" width="12.28515625" style="3" customWidth="1"/>
    <col min="8967" max="8967" width="12.7109375" style="3" bestFit="1" customWidth="1"/>
    <col min="8968" max="8968" width="9.140625" style="3" customWidth="1"/>
    <col min="8969" max="8969" width="14.42578125" style="3" customWidth="1"/>
    <col min="8970" max="8980" width="6.85546875" style="3" customWidth="1"/>
    <col min="8981" max="8982" width="6.7109375" style="3" customWidth="1"/>
    <col min="8983" max="8984" width="4.7109375" style="3" customWidth="1"/>
    <col min="8985" max="8986" width="5.85546875" style="3" customWidth="1"/>
    <col min="8987" max="8988" width="6.7109375" style="3" customWidth="1"/>
    <col min="8989" max="8990" width="11.5703125" style="3" customWidth="1"/>
    <col min="8991" max="8991" width="13.28515625" style="3" customWidth="1"/>
    <col min="8992" max="8992" width="11.5703125" style="3" customWidth="1"/>
    <col min="8993" max="9215" width="9.140625" style="3"/>
    <col min="9216" max="9216" width="5.85546875" style="3" customWidth="1"/>
    <col min="9217" max="9217" width="28.7109375" style="3" customWidth="1"/>
    <col min="9218" max="9218" width="56.28515625" style="3" customWidth="1"/>
    <col min="9219" max="9219" width="14.28515625" style="3" customWidth="1"/>
    <col min="9220" max="9221" width="9.140625" style="3"/>
    <col min="9222" max="9222" width="12.28515625" style="3" customWidth="1"/>
    <col min="9223" max="9223" width="12.7109375" style="3" bestFit="1" customWidth="1"/>
    <col min="9224" max="9224" width="9.140625" style="3" customWidth="1"/>
    <col min="9225" max="9225" width="14.42578125" style="3" customWidth="1"/>
    <col min="9226" max="9236" width="6.85546875" style="3" customWidth="1"/>
    <col min="9237" max="9238" width="6.7109375" style="3" customWidth="1"/>
    <col min="9239" max="9240" width="4.7109375" style="3" customWidth="1"/>
    <col min="9241" max="9242" width="5.85546875" style="3" customWidth="1"/>
    <col min="9243" max="9244" width="6.7109375" style="3" customWidth="1"/>
    <col min="9245" max="9246" width="11.5703125" style="3" customWidth="1"/>
    <col min="9247" max="9247" width="13.28515625" style="3" customWidth="1"/>
    <col min="9248" max="9248" width="11.5703125" style="3" customWidth="1"/>
    <col min="9249" max="9471" width="9.140625" style="3"/>
    <col min="9472" max="9472" width="5.85546875" style="3" customWidth="1"/>
    <col min="9473" max="9473" width="28.7109375" style="3" customWidth="1"/>
    <col min="9474" max="9474" width="56.28515625" style="3" customWidth="1"/>
    <col min="9475" max="9475" width="14.28515625" style="3" customWidth="1"/>
    <col min="9476" max="9477" width="9.140625" style="3"/>
    <col min="9478" max="9478" width="12.28515625" style="3" customWidth="1"/>
    <col min="9479" max="9479" width="12.7109375" style="3" bestFit="1" customWidth="1"/>
    <col min="9480" max="9480" width="9.140625" style="3" customWidth="1"/>
    <col min="9481" max="9481" width="14.42578125" style="3" customWidth="1"/>
    <col min="9482" max="9492" width="6.85546875" style="3" customWidth="1"/>
    <col min="9493" max="9494" width="6.7109375" style="3" customWidth="1"/>
    <col min="9495" max="9496" width="4.7109375" style="3" customWidth="1"/>
    <col min="9497" max="9498" width="5.85546875" style="3" customWidth="1"/>
    <col min="9499" max="9500" width="6.7109375" style="3" customWidth="1"/>
    <col min="9501" max="9502" width="11.5703125" style="3" customWidth="1"/>
    <col min="9503" max="9503" width="13.28515625" style="3" customWidth="1"/>
    <col min="9504" max="9504" width="11.5703125" style="3" customWidth="1"/>
    <col min="9505" max="9727" width="9.140625" style="3"/>
    <col min="9728" max="9728" width="5.85546875" style="3" customWidth="1"/>
    <col min="9729" max="9729" width="28.7109375" style="3" customWidth="1"/>
    <col min="9730" max="9730" width="56.28515625" style="3" customWidth="1"/>
    <col min="9731" max="9731" width="14.28515625" style="3" customWidth="1"/>
    <col min="9732" max="9733" width="9.140625" style="3"/>
    <col min="9734" max="9734" width="12.28515625" style="3" customWidth="1"/>
    <col min="9735" max="9735" width="12.7109375" style="3" bestFit="1" customWidth="1"/>
    <col min="9736" max="9736" width="9.140625" style="3" customWidth="1"/>
    <col min="9737" max="9737" width="14.42578125" style="3" customWidth="1"/>
    <col min="9738" max="9748" width="6.85546875" style="3" customWidth="1"/>
    <col min="9749" max="9750" width="6.7109375" style="3" customWidth="1"/>
    <col min="9751" max="9752" width="4.7109375" style="3" customWidth="1"/>
    <col min="9753" max="9754" width="5.85546875" style="3" customWidth="1"/>
    <col min="9755" max="9756" width="6.7109375" style="3" customWidth="1"/>
    <col min="9757" max="9758" width="11.5703125" style="3" customWidth="1"/>
    <col min="9759" max="9759" width="13.28515625" style="3" customWidth="1"/>
    <col min="9760" max="9760" width="11.5703125" style="3" customWidth="1"/>
    <col min="9761" max="9983" width="9.140625" style="3"/>
    <col min="9984" max="9984" width="5.85546875" style="3" customWidth="1"/>
    <col min="9985" max="9985" width="28.7109375" style="3" customWidth="1"/>
    <col min="9986" max="9986" width="56.28515625" style="3" customWidth="1"/>
    <col min="9987" max="9987" width="14.28515625" style="3" customWidth="1"/>
    <col min="9988" max="9989" width="9.140625" style="3"/>
    <col min="9990" max="9990" width="12.28515625" style="3" customWidth="1"/>
    <col min="9991" max="9991" width="12.7109375" style="3" bestFit="1" customWidth="1"/>
    <col min="9992" max="9992" width="9.140625" style="3" customWidth="1"/>
    <col min="9993" max="9993" width="14.42578125" style="3" customWidth="1"/>
    <col min="9994" max="10004" width="6.85546875" style="3" customWidth="1"/>
    <col min="10005" max="10006" width="6.7109375" style="3" customWidth="1"/>
    <col min="10007" max="10008" width="4.7109375" style="3" customWidth="1"/>
    <col min="10009" max="10010" width="5.85546875" style="3" customWidth="1"/>
    <col min="10011" max="10012" width="6.7109375" style="3" customWidth="1"/>
    <col min="10013" max="10014" width="11.5703125" style="3" customWidth="1"/>
    <col min="10015" max="10015" width="13.28515625" style="3" customWidth="1"/>
    <col min="10016" max="10016" width="11.5703125" style="3" customWidth="1"/>
    <col min="10017" max="10239" width="9.140625" style="3"/>
    <col min="10240" max="10240" width="5.85546875" style="3" customWidth="1"/>
    <col min="10241" max="10241" width="28.7109375" style="3" customWidth="1"/>
    <col min="10242" max="10242" width="56.28515625" style="3" customWidth="1"/>
    <col min="10243" max="10243" width="14.28515625" style="3" customWidth="1"/>
    <col min="10244" max="10245" width="9.140625" style="3"/>
    <col min="10246" max="10246" width="12.28515625" style="3" customWidth="1"/>
    <col min="10247" max="10247" width="12.7109375" style="3" bestFit="1" customWidth="1"/>
    <col min="10248" max="10248" width="9.140625" style="3" customWidth="1"/>
    <col min="10249" max="10249" width="14.42578125" style="3" customWidth="1"/>
    <col min="10250" max="10260" width="6.85546875" style="3" customWidth="1"/>
    <col min="10261" max="10262" width="6.7109375" style="3" customWidth="1"/>
    <col min="10263" max="10264" width="4.7109375" style="3" customWidth="1"/>
    <col min="10265" max="10266" width="5.85546875" style="3" customWidth="1"/>
    <col min="10267" max="10268" width="6.7109375" style="3" customWidth="1"/>
    <col min="10269" max="10270" width="11.5703125" style="3" customWidth="1"/>
    <col min="10271" max="10271" width="13.28515625" style="3" customWidth="1"/>
    <col min="10272" max="10272" width="11.5703125" style="3" customWidth="1"/>
    <col min="10273" max="10495" width="9.140625" style="3"/>
    <col min="10496" max="10496" width="5.85546875" style="3" customWidth="1"/>
    <col min="10497" max="10497" width="28.7109375" style="3" customWidth="1"/>
    <col min="10498" max="10498" width="56.28515625" style="3" customWidth="1"/>
    <col min="10499" max="10499" width="14.28515625" style="3" customWidth="1"/>
    <col min="10500" max="10501" width="9.140625" style="3"/>
    <col min="10502" max="10502" width="12.28515625" style="3" customWidth="1"/>
    <col min="10503" max="10503" width="12.7109375" style="3" bestFit="1" customWidth="1"/>
    <col min="10504" max="10504" width="9.140625" style="3" customWidth="1"/>
    <col min="10505" max="10505" width="14.42578125" style="3" customWidth="1"/>
    <col min="10506" max="10516" width="6.85546875" style="3" customWidth="1"/>
    <col min="10517" max="10518" width="6.7109375" style="3" customWidth="1"/>
    <col min="10519" max="10520" width="4.7109375" style="3" customWidth="1"/>
    <col min="10521" max="10522" width="5.85546875" style="3" customWidth="1"/>
    <col min="10523" max="10524" width="6.7109375" style="3" customWidth="1"/>
    <col min="10525" max="10526" width="11.5703125" style="3" customWidth="1"/>
    <col min="10527" max="10527" width="13.28515625" style="3" customWidth="1"/>
    <col min="10528" max="10528" width="11.5703125" style="3" customWidth="1"/>
    <col min="10529" max="10751" width="9.140625" style="3"/>
    <col min="10752" max="10752" width="5.85546875" style="3" customWidth="1"/>
    <col min="10753" max="10753" width="28.7109375" style="3" customWidth="1"/>
    <col min="10754" max="10754" width="56.28515625" style="3" customWidth="1"/>
    <col min="10755" max="10755" width="14.28515625" style="3" customWidth="1"/>
    <col min="10756" max="10757" width="9.140625" style="3"/>
    <col min="10758" max="10758" width="12.28515625" style="3" customWidth="1"/>
    <col min="10759" max="10759" width="12.7109375" style="3" bestFit="1" customWidth="1"/>
    <col min="10760" max="10760" width="9.140625" style="3" customWidth="1"/>
    <col min="10761" max="10761" width="14.42578125" style="3" customWidth="1"/>
    <col min="10762" max="10772" width="6.85546875" style="3" customWidth="1"/>
    <col min="10773" max="10774" width="6.7109375" style="3" customWidth="1"/>
    <col min="10775" max="10776" width="4.7109375" style="3" customWidth="1"/>
    <col min="10777" max="10778" width="5.85546875" style="3" customWidth="1"/>
    <col min="10779" max="10780" width="6.7109375" style="3" customWidth="1"/>
    <col min="10781" max="10782" width="11.5703125" style="3" customWidth="1"/>
    <col min="10783" max="10783" width="13.28515625" style="3" customWidth="1"/>
    <col min="10784" max="10784" width="11.5703125" style="3" customWidth="1"/>
    <col min="10785" max="11007" width="9.140625" style="3"/>
    <col min="11008" max="11008" width="5.85546875" style="3" customWidth="1"/>
    <col min="11009" max="11009" width="28.7109375" style="3" customWidth="1"/>
    <col min="11010" max="11010" width="56.28515625" style="3" customWidth="1"/>
    <col min="11011" max="11011" width="14.28515625" style="3" customWidth="1"/>
    <col min="11012" max="11013" width="9.140625" style="3"/>
    <col min="11014" max="11014" width="12.28515625" style="3" customWidth="1"/>
    <col min="11015" max="11015" width="12.7109375" style="3" bestFit="1" customWidth="1"/>
    <col min="11016" max="11016" width="9.140625" style="3" customWidth="1"/>
    <col min="11017" max="11017" width="14.42578125" style="3" customWidth="1"/>
    <col min="11018" max="11028" width="6.85546875" style="3" customWidth="1"/>
    <col min="11029" max="11030" width="6.7109375" style="3" customWidth="1"/>
    <col min="11031" max="11032" width="4.7109375" style="3" customWidth="1"/>
    <col min="11033" max="11034" width="5.85546875" style="3" customWidth="1"/>
    <col min="11035" max="11036" width="6.7109375" style="3" customWidth="1"/>
    <col min="11037" max="11038" width="11.5703125" style="3" customWidth="1"/>
    <col min="11039" max="11039" width="13.28515625" style="3" customWidth="1"/>
    <col min="11040" max="11040" width="11.5703125" style="3" customWidth="1"/>
    <col min="11041" max="11263" width="9.140625" style="3"/>
    <col min="11264" max="11264" width="5.85546875" style="3" customWidth="1"/>
    <col min="11265" max="11265" width="28.7109375" style="3" customWidth="1"/>
    <col min="11266" max="11266" width="56.28515625" style="3" customWidth="1"/>
    <col min="11267" max="11267" width="14.28515625" style="3" customWidth="1"/>
    <col min="11268" max="11269" width="9.140625" style="3"/>
    <col min="11270" max="11270" width="12.28515625" style="3" customWidth="1"/>
    <col min="11271" max="11271" width="12.7109375" style="3" bestFit="1" customWidth="1"/>
    <col min="11272" max="11272" width="9.140625" style="3" customWidth="1"/>
    <col min="11273" max="11273" width="14.42578125" style="3" customWidth="1"/>
    <col min="11274" max="11284" width="6.85546875" style="3" customWidth="1"/>
    <col min="11285" max="11286" width="6.7109375" style="3" customWidth="1"/>
    <col min="11287" max="11288" width="4.7109375" style="3" customWidth="1"/>
    <col min="11289" max="11290" width="5.85546875" style="3" customWidth="1"/>
    <col min="11291" max="11292" width="6.7109375" style="3" customWidth="1"/>
    <col min="11293" max="11294" width="11.5703125" style="3" customWidth="1"/>
    <col min="11295" max="11295" width="13.28515625" style="3" customWidth="1"/>
    <col min="11296" max="11296" width="11.5703125" style="3" customWidth="1"/>
    <col min="11297" max="11519" width="9.140625" style="3"/>
    <col min="11520" max="11520" width="5.85546875" style="3" customWidth="1"/>
    <col min="11521" max="11521" width="28.7109375" style="3" customWidth="1"/>
    <col min="11522" max="11522" width="56.28515625" style="3" customWidth="1"/>
    <col min="11523" max="11523" width="14.28515625" style="3" customWidth="1"/>
    <col min="11524" max="11525" width="9.140625" style="3"/>
    <col min="11526" max="11526" width="12.28515625" style="3" customWidth="1"/>
    <col min="11527" max="11527" width="12.7109375" style="3" bestFit="1" customWidth="1"/>
    <col min="11528" max="11528" width="9.140625" style="3" customWidth="1"/>
    <col min="11529" max="11529" width="14.42578125" style="3" customWidth="1"/>
    <col min="11530" max="11540" width="6.85546875" style="3" customWidth="1"/>
    <col min="11541" max="11542" width="6.7109375" style="3" customWidth="1"/>
    <col min="11543" max="11544" width="4.7109375" style="3" customWidth="1"/>
    <col min="11545" max="11546" width="5.85546875" style="3" customWidth="1"/>
    <col min="11547" max="11548" width="6.7109375" style="3" customWidth="1"/>
    <col min="11549" max="11550" width="11.5703125" style="3" customWidth="1"/>
    <col min="11551" max="11551" width="13.28515625" style="3" customWidth="1"/>
    <col min="11552" max="11552" width="11.5703125" style="3" customWidth="1"/>
    <col min="11553" max="11775" width="9.140625" style="3"/>
    <col min="11776" max="11776" width="5.85546875" style="3" customWidth="1"/>
    <col min="11777" max="11777" width="28.7109375" style="3" customWidth="1"/>
    <col min="11778" max="11778" width="56.28515625" style="3" customWidth="1"/>
    <col min="11779" max="11779" width="14.28515625" style="3" customWidth="1"/>
    <col min="11780" max="11781" width="9.140625" style="3"/>
    <col min="11782" max="11782" width="12.28515625" style="3" customWidth="1"/>
    <col min="11783" max="11783" width="12.7109375" style="3" bestFit="1" customWidth="1"/>
    <col min="11784" max="11784" width="9.140625" style="3" customWidth="1"/>
    <col min="11785" max="11785" width="14.42578125" style="3" customWidth="1"/>
    <col min="11786" max="11796" width="6.85546875" style="3" customWidth="1"/>
    <col min="11797" max="11798" width="6.7109375" style="3" customWidth="1"/>
    <col min="11799" max="11800" width="4.7109375" style="3" customWidth="1"/>
    <col min="11801" max="11802" width="5.85546875" style="3" customWidth="1"/>
    <col min="11803" max="11804" width="6.7109375" style="3" customWidth="1"/>
    <col min="11805" max="11806" width="11.5703125" style="3" customWidth="1"/>
    <col min="11807" max="11807" width="13.28515625" style="3" customWidth="1"/>
    <col min="11808" max="11808" width="11.5703125" style="3" customWidth="1"/>
    <col min="11809" max="12031" width="9.140625" style="3"/>
    <col min="12032" max="12032" width="5.85546875" style="3" customWidth="1"/>
    <col min="12033" max="12033" width="28.7109375" style="3" customWidth="1"/>
    <col min="12034" max="12034" width="56.28515625" style="3" customWidth="1"/>
    <col min="12035" max="12035" width="14.28515625" style="3" customWidth="1"/>
    <col min="12036" max="12037" width="9.140625" style="3"/>
    <col min="12038" max="12038" width="12.28515625" style="3" customWidth="1"/>
    <col min="12039" max="12039" width="12.7109375" style="3" bestFit="1" customWidth="1"/>
    <col min="12040" max="12040" width="9.140625" style="3" customWidth="1"/>
    <col min="12041" max="12041" width="14.42578125" style="3" customWidth="1"/>
    <col min="12042" max="12052" width="6.85546875" style="3" customWidth="1"/>
    <col min="12053" max="12054" width="6.7109375" style="3" customWidth="1"/>
    <col min="12055" max="12056" width="4.7109375" style="3" customWidth="1"/>
    <col min="12057" max="12058" width="5.85546875" style="3" customWidth="1"/>
    <col min="12059" max="12060" width="6.7109375" style="3" customWidth="1"/>
    <col min="12061" max="12062" width="11.5703125" style="3" customWidth="1"/>
    <col min="12063" max="12063" width="13.28515625" style="3" customWidth="1"/>
    <col min="12064" max="12064" width="11.5703125" style="3" customWidth="1"/>
    <col min="12065" max="12287" width="9.140625" style="3"/>
    <col min="12288" max="12288" width="5.85546875" style="3" customWidth="1"/>
    <col min="12289" max="12289" width="28.7109375" style="3" customWidth="1"/>
    <col min="12290" max="12290" width="56.28515625" style="3" customWidth="1"/>
    <col min="12291" max="12291" width="14.28515625" style="3" customWidth="1"/>
    <col min="12292" max="12293" width="9.140625" style="3"/>
    <col min="12294" max="12294" width="12.28515625" style="3" customWidth="1"/>
    <col min="12295" max="12295" width="12.7109375" style="3" bestFit="1" customWidth="1"/>
    <col min="12296" max="12296" width="9.140625" style="3" customWidth="1"/>
    <col min="12297" max="12297" width="14.42578125" style="3" customWidth="1"/>
    <col min="12298" max="12308" width="6.85546875" style="3" customWidth="1"/>
    <col min="12309" max="12310" width="6.7109375" style="3" customWidth="1"/>
    <col min="12311" max="12312" width="4.7109375" style="3" customWidth="1"/>
    <col min="12313" max="12314" width="5.85546875" style="3" customWidth="1"/>
    <col min="12315" max="12316" width="6.7109375" style="3" customWidth="1"/>
    <col min="12317" max="12318" width="11.5703125" style="3" customWidth="1"/>
    <col min="12319" max="12319" width="13.28515625" style="3" customWidth="1"/>
    <col min="12320" max="12320" width="11.5703125" style="3" customWidth="1"/>
    <col min="12321" max="12543" width="9.140625" style="3"/>
    <col min="12544" max="12544" width="5.85546875" style="3" customWidth="1"/>
    <col min="12545" max="12545" width="28.7109375" style="3" customWidth="1"/>
    <col min="12546" max="12546" width="56.28515625" style="3" customWidth="1"/>
    <col min="12547" max="12547" width="14.28515625" style="3" customWidth="1"/>
    <col min="12548" max="12549" width="9.140625" style="3"/>
    <col min="12550" max="12550" width="12.28515625" style="3" customWidth="1"/>
    <col min="12551" max="12551" width="12.7109375" style="3" bestFit="1" customWidth="1"/>
    <col min="12552" max="12552" width="9.140625" style="3" customWidth="1"/>
    <col min="12553" max="12553" width="14.42578125" style="3" customWidth="1"/>
    <col min="12554" max="12564" width="6.85546875" style="3" customWidth="1"/>
    <col min="12565" max="12566" width="6.7109375" style="3" customWidth="1"/>
    <col min="12567" max="12568" width="4.7109375" style="3" customWidth="1"/>
    <col min="12569" max="12570" width="5.85546875" style="3" customWidth="1"/>
    <col min="12571" max="12572" width="6.7109375" style="3" customWidth="1"/>
    <col min="12573" max="12574" width="11.5703125" style="3" customWidth="1"/>
    <col min="12575" max="12575" width="13.28515625" style="3" customWidth="1"/>
    <col min="12576" max="12576" width="11.5703125" style="3" customWidth="1"/>
    <col min="12577" max="12799" width="9.140625" style="3"/>
    <col min="12800" max="12800" width="5.85546875" style="3" customWidth="1"/>
    <col min="12801" max="12801" width="28.7109375" style="3" customWidth="1"/>
    <col min="12802" max="12802" width="56.28515625" style="3" customWidth="1"/>
    <col min="12803" max="12803" width="14.28515625" style="3" customWidth="1"/>
    <col min="12804" max="12805" width="9.140625" style="3"/>
    <col min="12806" max="12806" width="12.28515625" style="3" customWidth="1"/>
    <col min="12807" max="12807" width="12.7109375" style="3" bestFit="1" customWidth="1"/>
    <col min="12808" max="12808" width="9.140625" style="3" customWidth="1"/>
    <col min="12809" max="12809" width="14.42578125" style="3" customWidth="1"/>
    <col min="12810" max="12820" width="6.85546875" style="3" customWidth="1"/>
    <col min="12821" max="12822" width="6.7109375" style="3" customWidth="1"/>
    <col min="12823" max="12824" width="4.7109375" style="3" customWidth="1"/>
    <col min="12825" max="12826" width="5.85546875" style="3" customWidth="1"/>
    <col min="12827" max="12828" width="6.7109375" style="3" customWidth="1"/>
    <col min="12829" max="12830" width="11.5703125" style="3" customWidth="1"/>
    <col min="12831" max="12831" width="13.28515625" style="3" customWidth="1"/>
    <col min="12832" max="12832" width="11.5703125" style="3" customWidth="1"/>
    <col min="12833" max="13055" width="9.140625" style="3"/>
    <col min="13056" max="13056" width="5.85546875" style="3" customWidth="1"/>
    <col min="13057" max="13057" width="28.7109375" style="3" customWidth="1"/>
    <col min="13058" max="13058" width="56.28515625" style="3" customWidth="1"/>
    <col min="13059" max="13059" width="14.28515625" style="3" customWidth="1"/>
    <col min="13060" max="13061" width="9.140625" style="3"/>
    <col min="13062" max="13062" width="12.28515625" style="3" customWidth="1"/>
    <col min="13063" max="13063" width="12.7109375" style="3" bestFit="1" customWidth="1"/>
    <col min="13064" max="13064" width="9.140625" style="3" customWidth="1"/>
    <col min="13065" max="13065" width="14.42578125" style="3" customWidth="1"/>
    <col min="13066" max="13076" width="6.85546875" style="3" customWidth="1"/>
    <col min="13077" max="13078" width="6.7109375" style="3" customWidth="1"/>
    <col min="13079" max="13080" width="4.7109375" style="3" customWidth="1"/>
    <col min="13081" max="13082" width="5.85546875" style="3" customWidth="1"/>
    <col min="13083" max="13084" width="6.7109375" style="3" customWidth="1"/>
    <col min="13085" max="13086" width="11.5703125" style="3" customWidth="1"/>
    <col min="13087" max="13087" width="13.28515625" style="3" customWidth="1"/>
    <col min="13088" max="13088" width="11.5703125" style="3" customWidth="1"/>
    <col min="13089" max="13311" width="9.140625" style="3"/>
    <col min="13312" max="13312" width="5.85546875" style="3" customWidth="1"/>
    <col min="13313" max="13313" width="28.7109375" style="3" customWidth="1"/>
    <col min="13314" max="13314" width="56.28515625" style="3" customWidth="1"/>
    <col min="13315" max="13315" width="14.28515625" style="3" customWidth="1"/>
    <col min="13316" max="13317" width="9.140625" style="3"/>
    <col min="13318" max="13318" width="12.28515625" style="3" customWidth="1"/>
    <col min="13319" max="13319" width="12.7109375" style="3" bestFit="1" customWidth="1"/>
    <col min="13320" max="13320" width="9.140625" style="3" customWidth="1"/>
    <col min="13321" max="13321" width="14.42578125" style="3" customWidth="1"/>
    <col min="13322" max="13332" width="6.85546875" style="3" customWidth="1"/>
    <col min="13333" max="13334" width="6.7109375" style="3" customWidth="1"/>
    <col min="13335" max="13336" width="4.7109375" style="3" customWidth="1"/>
    <col min="13337" max="13338" width="5.85546875" style="3" customWidth="1"/>
    <col min="13339" max="13340" width="6.7109375" style="3" customWidth="1"/>
    <col min="13341" max="13342" width="11.5703125" style="3" customWidth="1"/>
    <col min="13343" max="13343" width="13.28515625" style="3" customWidth="1"/>
    <col min="13344" max="13344" width="11.5703125" style="3" customWidth="1"/>
    <col min="13345" max="13567" width="9.140625" style="3"/>
    <col min="13568" max="13568" width="5.85546875" style="3" customWidth="1"/>
    <col min="13569" max="13569" width="28.7109375" style="3" customWidth="1"/>
    <col min="13570" max="13570" width="56.28515625" style="3" customWidth="1"/>
    <col min="13571" max="13571" width="14.28515625" style="3" customWidth="1"/>
    <col min="13572" max="13573" width="9.140625" style="3"/>
    <col min="13574" max="13574" width="12.28515625" style="3" customWidth="1"/>
    <col min="13575" max="13575" width="12.7109375" style="3" bestFit="1" customWidth="1"/>
    <col min="13576" max="13576" width="9.140625" style="3" customWidth="1"/>
    <col min="13577" max="13577" width="14.42578125" style="3" customWidth="1"/>
    <col min="13578" max="13588" width="6.85546875" style="3" customWidth="1"/>
    <col min="13589" max="13590" width="6.7109375" style="3" customWidth="1"/>
    <col min="13591" max="13592" width="4.7109375" style="3" customWidth="1"/>
    <col min="13593" max="13594" width="5.85546875" style="3" customWidth="1"/>
    <col min="13595" max="13596" width="6.7109375" style="3" customWidth="1"/>
    <col min="13597" max="13598" width="11.5703125" style="3" customWidth="1"/>
    <col min="13599" max="13599" width="13.28515625" style="3" customWidth="1"/>
    <col min="13600" max="13600" width="11.5703125" style="3" customWidth="1"/>
    <col min="13601" max="13823" width="9.140625" style="3"/>
    <col min="13824" max="13824" width="5.85546875" style="3" customWidth="1"/>
    <col min="13825" max="13825" width="28.7109375" style="3" customWidth="1"/>
    <col min="13826" max="13826" width="56.28515625" style="3" customWidth="1"/>
    <col min="13827" max="13827" width="14.28515625" style="3" customWidth="1"/>
    <col min="13828" max="13829" width="9.140625" style="3"/>
    <col min="13830" max="13830" width="12.28515625" style="3" customWidth="1"/>
    <col min="13831" max="13831" width="12.7109375" style="3" bestFit="1" customWidth="1"/>
    <col min="13832" max="13832" width="9.140625" style="3" customWidth="1"/>
    <col min="13833" max="13833" width="14.42578125" style="3" customWidth="1"/>
    <col min="13834" max="13844" width="6.85546875" style="3" customWidth="1"/>
    <col min="13845" max="13846" width="6.7109375" style="3" customWidth="1"/>
    <col min="13847" max="13848" width="4.7109375" style="3" customWidth="1"/>
    <col min="13849" max="13850" width="5.85546875" style="3" customWidth="1"/>
    <col min="13851" max="13852" width="6.7109375" style="3" customWidth="1"/>
    <col min="13853" max="13854" width="11.5703125" style="3" customWidth="1"/>
    <col min="13855" max="13855" width="13.28515625" style="3" customWidth="1"/>
    <col min="13856" max="13856" width="11.5703125" style="3" customWidth="1"/>
    <col min="13857" max="14079" width="9.140625" style="3"/>
    <col min="14080" max="14080" width="5.85546875" style="3" customWidth="1"/>
    <col min="14081" max="14081" width="28.7109375" style="3" customWidth="1"/>
    <col min="14082" max="14082" width="56.28515625" style="3" customWidth="1"/>
    <col min="14083" max="14083" width="14.28515625" style="3" customWidth="1"/>
    <col min="14084" max="14085" width="9.140625" style="3"/>
    <col min="14086" max="14086" width="12.28515625" style="3" customWidth="1"/>
    <col min="14087" max="14087" width="12.7109375" style="3" bestFit="1" customWidth="1"/>
    <col min="14088" max="14088" width="9.140625" style="3" customWidth="1"/>
    <col min="14089" max="14089" width="14.42578125" style="3" customWidth="1"/>
    <col min="14090" max="14100" width="6.85546875" style="3" customWidth="1"/>
    <col min="14101" max="14102" width="6.7109375" style="3" customWidth="1"/>
    <col min="14103" max="14104" width="4.7109375" style="3" customWidth="1"/>
    <col min="14105" max="14106" width="5.85546875" style="3" customWidth="1"/>
    <col min="14107" max="14108" width="6.7109375" style="3" customWidth="1"/>
    <col min="14109" max="14110" width="11.5703125" style="3" customWidth="1"/>
    <col min="14111" max="14111" width="13.28515625" style="3" customWidth="1"/>
    <col min="14112" max="14112" width="11.5703125" style="3" customWidth="1"/>
    <col min="14113" max="14335" width="9.140625" style="3"/>
    <col min="14336" max="14336" width="5.85546875" style="3" customWidth="1"/>
    <col min="14337" max="14337" width="28.7109375" style="3" customWidth="1"/>
    <col min="14338" max="14338" width="56.28515625" style="3" customWidth="1"/>
    <col min="14339" max="14339" width="14.28515625" style="3" customWidth="1"/>
    <col min="14340" max="14341" width="9.140625" style="3"/>
    <col min="14342" max="14342" width="12.28515625" style="3" customWidth="1"/>
    <col min="14343" max="14343" width="12.7109375" style="3" bestFit="1" customWidth="1"/>
    <col min="14344" max="14344" width="9.140625" style="3" customWidth="1"/>
    <col min="14345" max="14345" width="14.42578125" style="3" customWidth="1"/>
    <col min="14346" max="14356" width="6.85546875" style="3" customWidth="1"/>
    <col min="14357" max="14358" width="6.7109375" style="3" customWidth="1"/>
    <col min="14359" max="14360" width="4.7109375" style="3" customWidth="1"/>
    <col min="14361" max="14362" width="5.85546875" style="3" customWidth="1"/>
    <col min="14363" max="14364" width="6.7109375" style="3" customWidth="1"/>
    <col min="14365" max="14366" width="11.5703125" style="3" customWidth="1"/>
    <col min="14367" max="14367" width="13.28515625" style="3" customWidth="1"/>
    <col min="14368" max="14368" width="11.5703125" style="3" customWidth="1"/>
    <col min="14369" max="14591" width="9.140625" style="3"/>
    <col min="14592" max="14592" width="5.85546875" style="3" customWidth="1"/>
    <col min="14593" max="14593" width="28.7109375" style="3" customWidth="1"/>
    <col min="14594" max="14594" width="56.28515625" style="3" customWidth="1"/>
    <col min="14595" max="14595" width="14.28515625" style="3" customWidth="1"/>
    <col min="14596" max="14597" width="9.140625" style="3"/>
    <col min="14598" max="14598" width="12.28515625" style="3" customWidth="1"/>
    <col min="14599" max="14599" width="12.7109375" style="3" bestFit="1" customWidth="1"/>
    <col min="14600" max="14600" width="9.140625" style="3" customWidth="1"/>
    <col min="14601" max="14601" width="14.42578125" style="3" customWidth="1"/>
    <col min="14602" max="14612" width="6.85546875" style="3" customWidth="1"/>
    <col min="14613" max="14614" width="6.7109375" style="3" customWidth="1"/>
    <col min="14615" max="14616" width="4.7109375" style="3" customWidth="1"/>
    <col min="14617" max="14618" width="5.85546875" style="3" customWidth="1"/>
    <col min="14619" max="14620" width="6.7109375" style="3" customWidth="1"/>
    <col min="14621" max="14622" width="11.5703125" style="3" customWidth="1"/>
    <col min="14623" max="14623" width="13.28515625" style="3" customWidth="1"/>
    <col min="14624" max="14624" width="11.5703125" style="3" customWidth="1"/>
    <col min="14625" max="14847" width="9.140625" style="3"/>
    <col min="14848" max="14848" width="5.85546875" style="3" customWidth="1"/>
    <col min="14849" max="14849" width="28.7109375" style="3" customWidth="1"/>
    <col min="14850" max="14850" width="56.28515625" style="3" customWidth="1"/>
    <col min="14851" max="14851" width="14.28515625" style="3" customWidth="1"/>
    <col min="14852" max="14853" width="9.140625" style="3"/>
    <col min="14854" max="14854" width="12.28515625" style="3" customWidth="1"/>
    <col min="14855" max="14855" width="12.7109375" style="3" bestFit="1" customWidth="1"/>
    <col min="14856" max="14856" width="9.140625" style="3" customWidth="1"/>
    <col min="14857" max="14857" width="14.42578125" style="3" customWidth="1"/>
    <col min="14858" max="14868" width="6.85546875" style="3" customWidth="1"/>
    <col min="14869" max="14870" width="6.7109375" style="3" customWidth="1"/>
    <col min="14871" max="14872" width="4.7109375" style="3" customWidth="1"/>
    <col min="14873" max="14874" width="5.85546875" style="3" customWidth="1"/>
    <col min="14875" max="14876" width="6.7109375" style="3" customWidth="1"/>
    <col min="14877" max="14878" width="11.5703125" style="3" customWidth="1"/>
    <col min="14879" max="14879" width="13.28515625" style="3" customWidth="1"/>
    <col min="14880" max="14880" width="11.5703125" style="3" customWidth="1"/>
    <col min="14881" max="15103" width="9.140625" style="3"/>
    <col min="15104" max="15104" width="5.85546875" style="3" customWidth="1"/>
    <col min="15105" max="15105" width="28.7109375" style="3" customWidth="1"/>
    <col min="15106" max="15106" width="56.28515625" style="3" customWidth="1"/>
    <col min="15107" max="15107" width="14.28515625" style="3" customWidth="1"/>
    <col min="15108" max="15109" width="9.140625" style="3"/>
    <col min="15110" max="15110" width="12.28515625" style="3" customWidth="1"/>
    <col min="15111" max="15111" width="12.7109375" style="3" bestFit="1" customWidth="1"/>
    <col min="15112" max="15112" width="9.140625" style="3" customWidth="1"/>
    <col min="15113" max="15113" width="14.42578125" style="3" customWidth="1"/>
    <col min="15114" max="15124" width="6.85546875" style="3" customWidth="1"/>
    <col min="15125" max="15126" width="6.7109375" style="3" customWidth="1"/>
    <col min="15127" max="15128" width="4.7109375" style="3" customWidth="1"/>
    <col min="15129" max="15130" width="5.85546875" style="3" customWidth="1"/>
    <col min="15131" max="15132" width="6.7109375" style="3" customWidth="1"/>
    <col min="15133" max="15134" width="11.5703125" style="3" customWidth="1"/>
    <col min="15135" max="15135" width="13.28515625" style="3" customWidth="1"/>
    <col min="15136" max="15136" width="11.5703125" style="3" customWidth="1"/>
    <col min="15137" max="15359" width="9.140625" style="3"/>
    <col min="15360" max="15360" width="5.85546875" style="3" customWidth="1"/>
    <col min="15361" max="15361" width="28.7109375" style="3" customWidth="1"/>
    <col min="15362" max="15362" width="56.28515625" style="3" customWidth="1"/>
    <col min="15363" max="15363" width="14.28515625" style="3" customWidth="1"/>
    <col min="15364" max="15365" width="9.140625" style="3"/>
    <col min="15366" max="15366" width="12.28515625" style="3" customWidth="1"/>
    <col min="15367" max="15367" width="12.7109375" style="3" bestFit="1" customWidth="1"/>
    <col min="15368" max="15368" width="9.140625" style="3" customWidth="1"/>
    <col min="15369" max="15369" width="14.42578125" style="3" customWidth="1"/>
    <col min="15370" max="15380" width="6.85546875" style="3" customWidth="1"/>
    <col min="15381" max="15382" width="6.7109375" style="3" customWidth="1"/>
    <col min="15383" max="15384" width="4.7109375" style="3" customWidth="1"/>
    <col min="15385" max="15386" width="5.85546875" style="3" customWidth="1"/>
    <col min="15387" max="15388" width="6.7109375" style="3" customWidth="1"/>
    <col min="15389" max="15390" width="11.5703125" style="3" customWidth="1"/>
    <col min="15391" max="15391" width="13.28515625" style="3" customWidth="1"/>
    <col min="15392" max="15392" width="11.5703125" style="3" customWidth="1"/>
    <col min="15393" max="15615" width="9.140625" style="3"/>
    <col min="15616" max="15616" width="5.85546875" style="3" customWidth="1"/>
    <col min="15617" max="15617" width="28.7109375" style="3" customWidth="1"/>
    <col min="15618" max="15618" width="56.28515625" style="3" customWidth="1"/>
    <col min="15619" max="15619" width="14.28515625" style="3" customWidth="1"/>
    <col min="15620" max="15621" width="9.140625" style="3"/>
    <col min="15622" max="15622" width="12.28515625" style="3" customWidth="1"/>
    <col min="15623" max="15623" width="12.7109375" style="3" bestFit="1" customWidth="1"/>
    <col min="15624" max="15624" width="9.140625" style="3" customWidth="1"/>
    <col min="15625" max="15625" width="14.42578125" style="3" customWidth="1"/>
    <col min="15626" max="15636" width="6.85546875" style="3" customWidth="1"/>
    <col min="15637" max="15638" width="6.7109375" style="3" customWidth="1"/>
    <col min="15639" max="15640" width="4.7109375" style="3" customWidth="1"/>
    <col min="15641" max="15642" width="5.85546875" style="3" customWidth="1"/>
    <col min="15643" max="15644" width="6.7109375" style="3" customWidth="1"/>
    <col min="15645" max="15646" width="11.5703125" style="3" customWidth="1"/>
    <col min="15647" max="15647" width="13.28515625" style="3" customWidth="1"/>
    <col min="15648" max="15648" width="11.5703125" style="3" customWidth="1"/>
    <col min="15649" max="15871" width="9.140625" style="3"/>
    <col min="15872" max="15872" width="5.85546875" style="3" customWidth="1"/>
    <col min="15873" max="15873" width="28.7109375" style="3" customWidth="1"/>
    <col min="15874" max="15874" width="56.28515625" style="3" customWidth="1"/>
    <col min="15875" max="15875" width="14.28515625" style="3" customWidth="1"/>
    <col min="15876" max="15877" width="9.140625" style="3"/>
    <col min="15878" max="15878" width="12.28515625" style="3" customWidth="1"/>
    <col min="15879" max="15879" width="12.7109375" style="3" bestFit="1" customWidth="1"/>
    <col min="15880" max="15880" width="9.140625" style="3" customWidth="1"/>
    <col min="15881" max="15881" width="14.42578125" style="3" customWidth="1"/>
    <col min="15882" max="15892" width="6.85546875" style="3" customWidth="1"/>
    <col min="15893" max="15894" width="6.7109375" style="3" customWidth="1"/>
    <col min="15895" max="15896" width="4.7109375" style="3" customWidth="1"/>
    <col min="15897" max="15898" width="5.85546875" style="3" customWidth="1"/>
    <col min="15899" max="15900" width="6.7109375" style="3" customWidth="1"/>
    <col min="15901" max="15902" width="11.5703125" style="3" customWidth="1"/>
    <col min="15903" max="15903" width="13.28515625" style="3" customWidth="1"/>
    <col min="15904" max="15904" width="11.5703125" style="3" customWidth="1"/>
    <col min="15905" max="16127" width="9.140625" style="3"/>
    <col min="16128" max="16128" width="5.85546875" style="3" customWidth="1"/>
    <col min="16129" max="16129" width="28.7109375" style="3" customWidth="1"/>
    <col min="16130" max="16130" width="56.28515625" style="3" customWidth="1"/>
    <col min="16131" max="16131" width="14.28515625" style="3" customWidth="1"/>
    <col min="16132" max="16133" width="9.140625" style="3"/>
    <col min="16134" max="16134" width="12.28515625" style="3" customWidth="1"/>
    <col min="16135" max="16135" width="12.7109375" style="3" bestFit="1" customWidth="1"/>
    <col min="16136" max="16136" width="9.140625" style="3" customWidth="1"/>
    <col min="16137" max="16137" width="14.42578125" style="3" customWidth="1"/>
    <col min="16138" max="16148" width="6.85546875" style="3" customWidth="1"/>
    <col min="16149" max="16150" width="6.7109375" style="3" customWidth="1"/>
    <col min="16151" max="16152" width="4.7109375" style="3" customWidth="1"/>
    <col min="16153" max="16154" width="5.85546875" style="3" customWidth="1"/>
    <col min="16155" max="16156" width="6.7109375" style="3" customWidth="1"/>
    <col min="16157" max="16158" width="11.5703125" style="3" customWidth="1"/>
    <col min="16159" max="16159" width="13.28515625" style="3" customWidth="1"/>
    <col min="16160" max="16160" width="11.5703125" style="3" customWidth="1"/>
    <col min="16161" max="16384" width="9.140625" style="3"/>
  </cols>
  <sheetData>
    <row r="2" spans="2:32" x14ac:dyDescent="0.25">
      <c r="B2" s="138"/>
      <c r="C2" s="138"/>
      <c r="D2" s="138"/>
      <c r="E2" s="138"/>
      <c r="AF2" s="3"/>
    </row>
    <row r="3" spans="2:32" ht="25.5" customHeight="1" x14ac:dyDescent="0.25">
      <c r="B3" s="132" t="s">
        <v>29</v>
      </c>
      <c r="C3" s="133"/>
      <c r="D3" s="136" t="s">
        <v>60</v>
      </c>
      <c r="E3" s="137"/>
      <c r="G3" s="7"/>
      <c r="H3" s="7"/>
      <c r="I3" s="7"/>
      <c r="J3" s="7"/>
      <c r="K3" s="4"/>
      <c r="L3" s="4"/>
      <c r="M3" s="4"/>
      <c r="N3" s="4"/>
      <c r="AA3" s="7"/>
      <c r="AB3" s="7"/>
      <c r="AC3" s="7"/>
      <c r="AD3" s="7"/>
      <c r="AE3" s="3"/>
      <c r="AF3" s="3"/>
    </row>
    <row r="4" spans="2:32" ht="25.5" customHeight="1" x14ac:dyDescent="0.25">
      <c r="B4" s="132" t="s">
        <v>30</v>
      </c>
      <c r="C4" s="133"/>
      <c r="D4" s="134" t="s">
        <v>61</v>
      </c>
      <c r="E4" s="135"/>
      <c r="G4" s="7"/>
      <c r="H4" s="7"/>
      <c r="I4" s="7"/>
      <c r="J4" s="7"/>
      <c r="K4" s="4"/>
      <c r="L4" s="4"/>
      <c r="M4" s="4"/>
      <c r="N4" s="4"/>
      <c r="AA4" s="7"/>
      <c r="AB4" s="7"/>
      <c r="AC4" s="7"/>
      <c r="AD4" s="7"/>
      <c r="AE4" s="3"/>
      <c r="AF4" s="3"/>
    </row>
    <row r="5" spans="2:32" ht="13.5" thickBot="1" x14ac:dyDescent="0.3">
      <c r="D5" s="8"/>
      <c r="E5" s="7"/>
      <c r="G5" s="6"/>
      <c r="I5" s="5"/>
      <c r="J5" s="6"/>
      <c r="K5" s="4"/>
      <c r="L5" s="4"/>
      <c r="M5" s="4"/>
      <c r="N5" s="4"/>
      <c r="AA5" s="7"/>
      <c r="AB5" s="7"/>
      <c r="AC5" s="7"/>
      <c r="AD5" s="7"/>
      <c r="AE5" s="3"/>
      <c r="AF5" s="3"/>
    </row>
    <row r="6" spans="2:32" s="29" customFormat="1" ht="12.75" customHeight="1" x14ac:dyDescent="0.25">
      <c r="B6" s="114" t="s">
        <v>13</v>
      </c>
      <c r="C6" s="117" t="s">
        <v>10</v>
      </c>
      <c r="D6" s="37"/>
      <c r="E6" s="114" t="s">
        <v>14</v>
      </c>
      <c r="F6" s="115" t="s">
        <v>15</v>
      </c>
      <c r="G6" s="114" t="s">
        <v>16</v>
      </c>
      <c r="H6" s="114" t="s">
        <v>17</v>
      </c>
      <c r="I6" s="126" t="s">
        <v>18</v>
      </c>
      <c r="J6" s="127" t="s">
        <v>19</v>
      </c>
      <c r="K6" s="128" t="s">
        <v>20</v>
      </c>
      <c r="L6" s="129"/>
      <c r="M6" s="129"/>
      <c r="N6" s="129"/>
      <c r="O6" s="107" t="s">
        <v>21</v>
      </c>
      <c r="P6" s="105"/>
      <c r="Q6" s="105"/>
      <c r="R6" s="107" t="s">
        <v>47</v>
      </c>
      <c r="S6" s="105"/>
      <c r="T6" s="106"/>
      <c r="U6" s="105" t="s">
        <v>22</v>
      </c>
      <c r="V6" s="105"/>
      <c r="W6" s="106"/>
      <c r="X6" s="107" t="s">
        <v>23</v>
      </c>
      <c r="Y6" s="105"/>
      <c r="Z6" s="106"/>
      <c r="AA6" s="108" t="str">
        <f>O6</f>
        <v>ГЗФомс</v>
      </c>
      <c r="AB6" s="111" t="str">
        <f t="shared" ref="AB6" si="0">R6</f>
        <v>ГЗ Наука</v>
      </c>
      <c r="AC6" s="111" t="str">
        <f>U6</f>
        <v>ГЗапробация</v>
      </c>
      <c r="AD6" s="120" t="str">
        <f>X6</f>
        <v>ПМУ</v>
      </c>
    </row>
    <row r="7" spans="2:32" s="29" customFormat="1" ht="12" x14ac:dyDescent="0.25">
      <c r="B7" s="114"/>
      <c r="C7" s="118"/>
      <c r="D7" s="116" t="s">
        <v>24</v>
      </c>
      <c r="E7" s="114"/>
      <c r="F7" s="115"/>
      <c r="G7" s="114"/>
      <c r="H7" s="114"/>
      <c r="I7" s="126"/>
      <c r="J7" s="127"/>
      <c r="K7" s="130"/>
      <c r="L7" s="131"/>
      <c r="M7" s="131"/>
      <c r="N7" s="131"/>
      <c r="O7" s="125" t="s">
        <v>25</v>
      </c>
      <c r="P7" s="123"/>
      <c r="Q7" s="123"/>
      <c r="R7" s="125" t="s">
        <v>25</v>
      </c>
      <c r="S7" s="123"/>
      <c r="T7" s="124"/>
      <c r="U7" s="123" t="s">
        <v>25</v>
      </c>
      <c r="V7" s="123"/>
      <c r="W7" s="124"/>
      <c r="X7" s="125" t="s">
        <v>25</v>
      </c>
      <c r="Y7" s="123"/>
      <c r="Z7" s="124"/>
      <c r="AA7" s="109"/>
      <c r="AB7" s="112"/>
      <c r="AC7" s="112"/>
      <c r="AD7" s="121"/>
    </row>
    <row r="8" spans="2:32" s="29" customFormat="1" ht="38.25" customHeight="1" x14ac:dyDescent="0.25">
      <c r="B8" s="114"/>
      <c r="C8" s="119"/>
      <c r="D8" s="116"/>
      <c r="E8" s="114"/>
      <c r="F8" s="115"/>
      <c r="G8" s="114"/>
      <c r="H8" s="114"/>
      <c r="I8" s="126"/>
      <c r="J8" s="127"/>
      <c r="K8" s="36"/>
      <c r="L8" s="36"/>
      <c r="M8" s="36"/>
      <c r="N8" s="30"/>
      <c r="O8" s="31"/>
      <c r="P8" s="32"/>
      <c r="Q8" s="33"/>
      <c r="R8" s="31" t="s">
        <v>46</v>
      </c>
      <c r="S8" s="32" t="s">
        <v>62</v>
      </c>
      <c r="T8" s="34"/>
      <c r="U8" s="35"/>
      <c r="V8" s="32"/>
      <c r="W8" s="34"/>
      <c r="X8" s="35"/>
      <c r="Y8" s="32"/>
      <c r="Z8" s="33"/>
      <c r="AA8" s="110"/>
      <c r="AB8" s="113"/>
      <c r="AC8" s="113"/>
      <c r="AD8" s="122"/>
    </row>
    <row r="9" spans="2:32" s="72" customFormat="1" ht="25.5" x14ac:dyDescent="0.25">
      <c r="B9" s="58">
        <v>1</v>
      </c>
      <c r="C9" s="46" t="str">
        <f>НМЦК!C11</f>
        <v>23.19.23.110</v>
      </c>
      <c r="D9" s="44" t="str">
        <f>НМЦК!D11</f>
        <v>UVT 101-10-20S Кювета спектрофотометрическая, кварц, 45×12.5×12.5 мм, ОП 10 мм, объем 3,5 мл, 1 шт</v>
      </c>
      <c r="E9" s="46" t="str">
        <f>НМЦК!F11</f>
        <v>штука</v>
      </c>
      <c r="F9" s="45">
        <f>SUM(O9:Z9)</f>
        <v>2</v>
      </c>
      <c r="G9" s="46">
        <f>НМЦК!M11</f>
        <v>2099.87</v>
      </c>
      <c r="H9" s="46">
        <f>F9*G9</f>
        <v>4199.74</v>
      </c>
      <c r="I9" s="59">
        <f t="shared" ref="I9" si="1">F9-SUM(K9:N9)</f>
        <v>2</v>
      </c>
      <c r="J9" s="60">
        <f t="shared" ref="J9" si="2">I9*G9</f>
        <v>4199.74</v>
      </c>
      <c r="K9" s="61"/>
      <c r="L9" s="61"/>
      <c r="M9" s="61"/>
      <c r="N9" s="62"/>
      <c r="O9" s="63"/>
      <c r="P9" s="64"/>
      <c r="Q9" s="65"/>
      <c r="R9" s="66">
        <v>2</v>
      </c>
      <c r="S9" s="64"/>
      <c r="T9" s="67"/>
      <c r="U9" s="68"/>
      <c r="V9" s="64"/>
      <c r="W9" s="67"/>
      <c r="X9" s="68"/>
      <c r="Y9" s="64"/>
      <c r="Z9" s="65"/>
      <c r="AA9" s="69">
        <f t="shared" ref="AA9" si="3">SUM(O9:Q9)*G9</f>
        <v>0</v>
      </c>
      <c r="AB9" s="70">
        <f t="shared" ref="AB9" si="4">SUM(R9:T9)*G9</f>
        <v>4199.74</v>
      </c>
      <c r="AC9" s="70">
        <f t="shared" ref="AC9" si="5">SUM(U9:W9)*G9</f>
        <v>0</v>
      </c>
      <c r="AD9" s="71">
        <f t="shared" ref="AD9" si="6">SUM(X9:Z9)*G9</f>
        <v>0</v>
      </c>
    </row>
    <row r="10" spans="2:32" s="72" customFormat="1" ht="25.5" x14ac:dyDescent="0.25">
      <c r="B10" s="58">
        <v>2</v>
      </c>
      <c r="C10" s="46" t="str">
        <f>НМЦК!C12</f>
        <v>23.19.23.110</v>
      </c>
      <c r="D10" s="44" t="str">
        <f>НМЦК!D12</f>
        <v>UVT 103-2-10-20Z Кювета спектрофотометрическая, кварц, 45×12.5×12.5 мм, ОП 10 мм, объем 0,7 мл, 1 шт</v>
      </c>
      <c r="E10" s="46" t="str">
        <f>НМЦК!F12</f>
        <v>штука</v>
      </c>
      <c r="F10" s="45">
        <f t="shared" ref="F10:F17" si="7">SUM(O10:Z10)</f>
        <v>2</v>
      </c>
      <c r="G10" s="46">
        <f>НМЦК!M12</f>
        <v>3164.04</v>
      </c>
      <c r="H10" s="46">
        <f t="shared" ref="H10:H15" si="8">F10*G10</f>
        <v>6328.08</v>
      </c>
      <c r="I10" s="59">
        <f t="shared" ref="I10:I15" si="9">F10-SUM(K10:N10)</f>
        <v>2</v>
      </c>
      <c r="J10" s="60">
        <f t="shared" ref="J10:J15" si="10">I10*G10</f>
        <v>6328.08</v>
      </c>
      <c r="K10" s="61"/>
      <c r="L10" s="61"/>
      <c r="M10" s="61"/>
      <c r="N10" s="62"/>
      <c r="O10" s="63"/>
      <c r="P10" s="64"/>
      <c r="Q10" s="65"/>
      <c r="R10" s="66">
        <v>2</v>
      </c>
      <c r="S10" s="64"/>
      <c r="T10" s="67"/>
      <c r="U10" s="68"/>
      <c r="V10" s="64"/>
      <c r="W10" s="67"/>
      <c r="X10" s="68"/>
      <c r="Y10" s="64"/>
      <c r="Z10" s="65"/>
      <c r="AA10" s="69">
        <f t="shared" ref="AA10:AA17" si="11">SUM(O10:Q10)*G10</f>
        <v>0</v>
      </c>
      <c r="AB10" s="70">
        <f t="shared" ref="AB10:AB17" si="12">SUM(R10:T10)*G10</f>
        <v>6328.08</v>
      </c>
      <c r="AC10" s="70">
        <f t="shared" ref="AC10:AC17" si="13">SUM(U10:W10)*G10</f>
        <v>0</v>
      </c>
      <c r="AD10" s="71">
        <f t="shared" ref="AD10:AD17" si="14">SUM(X10:Z10)*G10</f>
        <v>0</v>
      </c>
    </row>
    <row r="11" spans="2:32" s="72" customFormat="1" ht="25.5" x14ac:dyDescent="0.25">
      <c r="B11" s="58">
        <v>3</v>
      </c>
      <c r="C11" s="46" t="str">
        <f>НМЦК!C13</f>
        <v>20.59.52.199</v>
      </c>
      <c r="D11" s="44" t="str">
        <f>НМЦК!D13</f>
        <v>Solarbio A8201-500G Агароза I, 500 г (RT)</v>
      </c>
      <c r="E11" s="46" t="str">
        <f>НМЦК!F13</f>
        <v>упаковка</v>
      </c>
      <c r="F11" s="45">
        <f t="shared" si="7"/>
        <v>1</v>
      </c>
      <c r="G11" s="46">
        <f>НМЦК!M13</f>
        <v>18333.7</v>
      </c>
      <c r="H11" s="46">
        <f t="shared" si="8"/>
        <v>18333.7</v>
      </c>
      <c r="I11" s="59">
        <f t="shared" si="9"/>
        <v>1</v>
      </c>
      <c r="J11" s="60">
        <f t="shared" si="10"/>
        <v>18333.7</v>
      </c>
      <c r="K11" s="61"/>
      <c r="L11" s="61"/>
      <c r="M11" s="61"/>
      <c r="N11" s="62"/>
      <c r="O11" s="63"/>
      <c r="P11" s="64"/>
      <c r="Q11" s="65"/>
      <c r="R11" s="66"/>
      <c r="S11" s="64">
        <v>1</v>
      </c>
      <c r="T11" s="67"/>
      <c r="U11" s="68"/>
      <c r="V11" s="64"/>
      <c r="W11" s="67"/>
      <c r="X11" s="68"/>
      <c r="Y11" s="64"/>
      <c r="Z11" s="65"/>
      <c r="AA11" s="69">
        <f t="shared" si="11"/>
        <v>0</v>
      </c>
      <c r="AB11" s="70">
        <f t="shared" si="12"/>
        <v>18333.7</v>
      </c>
      <c r="AC11" s="70">
        <f t="shared" si="13"/>
        <v>0</v>
      </c>
      <c r="AD11" s="71">
        <f t="shared" si="14"/>
        <v>0</v>
      </c>
    </row>
    <row r="12" spans="2:32" s="72" customFormat="1" ht="25.5" x14ac:dyDescent="0.25">
      <c r="B12" s="58">
        <v>4</v>
      </c>
      <c r="C12" s="46" t="str">
        <f>НМЦК!C14</f>
        <v>20.59.52.199</v>
      </c>
      <c r="D12" s="44" t="str">
        <f>НМЦК!D14</f>
        <v xml:space="preserve">BiolabMix_EtBr-10 Бромистый этидий, 10 мг/мл, 10 мл (+4°) </v>
      </c>
      <c r="E12" s="46" t="str">
        <f>НМЦК!F14</f>
        <v>упаковка</v>
      </c>
      <c r="F12" s="45">
        <f t="shared" si="7"/>
        <v>2</v>
      </c>
      <c r="G12" s="46">
        <f>НМЦК!M14</f>
        <v>3654.29</v>
      </c>
      <c r="H12" s="46">
        <f t="shared" si="8"/>
        <v>7308.58</v>
      </c>
      <c r="I12" s="59">
        <f t="shared" si="9"/>
        <v>2</v>
      </c>
      <c r="J12" s="60">
        <f t="shared" si="10"/>
        <v>7308.58</v>
      </c>
      <c r="K12" s="61"/>
      <c r="L12" s="61"/>
      <c r="M12" s="61"/>
      <c r="N12" s="62"/>
      <c r="O12" s="63"/>
      <c r="P12" s="64"/>
      <c r="Q12" s="65"/>
      <c r="R12" s="66"/>
      <c r="S12" s="64">
        <v>2</v>
      </c>
      <c r="T12" s="67"/>
      <c r="U12" s="68"/>
      <c r="V12" s="64"/>
      <c r="W12" s="67"/>
      <c r="X12" s="68"/>
      <c r="Y12" s="64"/>
      <c r="Z12" s="65"/>
      <c r="AA12" s="69">
        <f t="shared" si="11"/>
        <v>0</v>
      </c>
      <c r="AB12" s="70">
        <f t="shared" si="12"/>
        <v>7308.58</v>
      </c>
      <c r="AC12" s="70">
        <f t="shared" si="13"/>
        <v>0</v>
      </c>
      <c r="AD12" s="71">
        <f t="shared" si="14"/>
        <v>0</v>
      </c>
    </row>
    <row r="13" spans="2:32" s="72" customFormat="1" ht="25.5" x14ac:dyDescent="0.25">
      <c r="B13" s="58">
        <v>5</v>
      </c>
      <c r="C13" s="46" t="str">
        <f>НМЦК!C15</f>
        <v>22.29.29.190</v>
      </c>
      <c r="D13" s="44" t="str">
        <f>НМЦК!D15</f>
        <v xml:space="preserve">Ac-APC-012 Пробирка в стрипе, объем 0,2 мл, по 8 пробирок в стрипе, оптически-непрозрачные крышки в стрипе, 120 шт/уп </v>
      </c>
      <c r="E13" s="46" t="str">
        <f>НМЦК!F15</f>
        <v>упаковка</v>
      </c>
      <c r="F13" s="45">
        <f t="shared" si="7"/>
        <v>8</v>
      </c>
      <c r="G13" s="46">
        <f>НМЦК!M15</f>
        <v>5175.88</v>
      </c>
      <c r="H13" s="46">
        <f t="shared" si="8"/>
        <v>41407.040000000001</v>
      </c>
      <c r="I13" s="59">
        <f t="shared" si="9"/>
        <v>8</v>
      </c>
      <c r="J13" s="60">
        <f t="shared" si="10"/>
        <v>41407.040000000001</v>
      </c>
      <c r="K13" s="61"/>
      <c r="L13" s="61"/>
      <c r="M13" s="61"/>
      <c r="N13" s="62"/>
      <c r="O13" s="63"/>
      <c r="P13" s="64"/>
      <c r="Q13" s="65"/>
      <c r="R13" s="66"/>
      <c r="S13" s="64">
        <v>8</v>
      </c>
      <c r="T13" s="67"/>
      <c r="U13" s="68"/>
      <c r="V13" s="64"/>
      <c r="W13" s="67"/>
      <c r="X13" s="68"/>
      <c r="Y13" s="64"/>
      <c r="Z13" s="65"/>
      <c r="AA13" s="69">
        <f t="shared" si="11"/>
        <v>0</v>
      </c>
      <c r="AB13" s="70">
        <f t="shared" si="12"/>
        <v>41407.040000000001</v>
      </c>
      <c r="AC13" s="70">
        <f t="shared" si="13"/>
        <v>0</v>
      </c>
      <c r="AD13" s="71">
        <f t="shared" si="14"/>
        <v>0</v>
      </c>
    </row>
    <row r="14" spans="2:32" s="72" customFormat="1" ht="38.25" x14ac:dyDescent="0.25">
      <c r="B14" s="58">
        <v>6</v>
      </c>
      <c r="C14" s="46" t="str">
        <f>НМЦК!C16</f>
        <v>22.29.29.190</v>
      </c>
      <c r="D14" s="44" t="str">
        <f>НМЦК!D16</f>
        <v xml:space="preserve">Ac-APC-017 Пробирка в стрипе, белая, объем 0,2 мл, по 8 пробирок в стрипе, оптически прозрачные крышки в стрипе, 120 шт/уп </v>
      </c>
      <c r="E14" s="46" t="str">
        <f>НМЦК!F16</f>
        <v>упаковка</v>
      </c>
      <c r="F14" s="45">
        <f t="shared" si="7"/>
        <v>4</v>
      </c>
      <c r="G14" s="46">
        <f>НМЦК!M16</f>
        <v>7011.01</v>
      </c>
      <c r="H14" s="46">
        <f t="shared" si="8"/>
        <v>28044.04</v>
      </c>
      <c r="I14" s="59">
        <f t="shared" si="9"/>
        <v>4</v>
      </c>
      <c r="J14" s="60">
        <f t="shared" si="10"/>
        <v>28044.04</v>
      </c>
      <c r="K14" s="61"/>
      <c r="L14" s="61"/>
      <c r="M14" s="61"/>
      <c r="N14" s="62"/>
      <c r="O14" s="63"/>
      <c r="P14" s="64"/>
      <c r="Q14" s="65"/>
      <c r="R14" s="66"/>
      <c r="S14" s="64">
        <v>4</v>
      </c>
      <c r="T14" s="67"/>
      <c r="U14" s="68"/>
      <c r="V14" s="64"/>
      <c r="W14" s="67"/>
      <c r="X14" s="68"/>
      <c r="Y14" s="64"/>
      <c r="Z14" s="65"/>
      <c r="AA14" s="69">
        <f t="shared" si="11"/>
        <v>0</v>
      </c>
      <c r="AB14" s="70">
        <f t="shared" si="12"/>
        <v>28044.04</v>
      </c>
      <c r="AC14" s="70">
        <f t="shared" si="13"/>
        <v>0</v>
      </c>
      <c r="AD14" s="71">
        <f t="shared" si="14"/>
        <v>0</v>
      </c>
    </row>
    <row r="15" spans="2:32" s="72" customFormat="1" ht="25.5" x14ac:dyDescent="0.25">
      <c r="B15" s="58">
        <v>7</v>
      </c>
      <c r="C15" s="46" t="str">
        <f>НМЦК!C17</f>
        <v>22.29.29.190</v>
      </c>
      <c r="D15" s="44" t="str">
        <f>НМЦК!D17</f>
        <v xml:space="preserve">Ac-ACT-005-B-S Пробирка микроцентрифужная, объем 0,5 мл, стерильная, 1000 шт/уп </v>
      </c>
      <c r="E15" s="46" t="str">
        <f>НМЦК!F17</f>
        <v>упаковка</v>
      </c>
      <c r="F15" s="45">
        <f t="shared" si="7"/>
        <v>2</v>
      </c>
      <c r="G15" s="46">
        <f>НМЦК!M17</f>
        <v>1855.05</v>
      </c>
      <c r="H15" s="46">
        <f t="shared" si="8"/>
        <v>3710.1</v>
      </c>
      <c r="I15" s="59">
        <f t="shared" si="9"/>
        <v>2</v>
      </c>
      <c r="J15" s="60">
        <f t="shared" si="10"/>
        <v>3710.1</v>
      </c>
      <c r="K15" s="61"/>
      <c r="L15" s="61"/>
      <c r="M15" s="61"/>
      <c r="N15" s="62"/>
      <c r="O15" s="63"/>
      <c r="P15" s="64"/>
      <c r="Q15" s="65"/>
      <c r="R15" s="66"/>
      <c r="S15" s="64">
        <v>2</v>
      </c>
      <c r="T15" s="67"/>
      <c r="U15" s="68"/>
      <c r="V15" s="64"/>
      <c r="W15" s="67"/>
      <c r="X15" s="68"/>
      <c r="Y15" s="64"/>
      <c r="Z15" s="65"/>
      <c r="AA15" s="69">
        <f t="shared" si="11"/>
        <v>0</v>
      </c>
      <c r="AB15" s="70">
        <f t="shared" si="12"/>
        <v>3710.1</v>
      </c>
      <c r="AC15" s="70">
        <f t="shared" si="13"/>
        <v>0</v>
      </c>
      <c r="AD15" s="71">
        <f t="shared" si="14"/>
        <v>0</v>
      </c>
    </row>
    <row r="16" spans="2:32" s="72" customFormat="1" ht="25.5" x14ac:dyDescent="0.25">
      <c r="B16" s="58">
        <v>8</v>
      </c>
      <c r="C16" s="46" t="str">
        <f>НМЦК!C18</f>
        <v>22.29.29.190</v>
      </c>
      <c r="D16" s="44" t="str">
        <f>НМЦК!D18</f>
        <v xml:space="preserve">Ac-ACT-017-B-S Пробирка микроцентрифужная, объем 1,7 мл, стерильная, 1000 шт/уп </v>
      </c>
      <c r="E16" s="46" t="str">
        <f>НМЦК!F18</f>
        <v>упаковка</v>
      </c>
      <c r="F16" s="45">
        <f t="shared" si="7"/>
        <v>2</v>
      </c>
      <c r="G16" s="46">
        <f>НМЦК!M18</f>
        <v>1941.37</v>
      </c>
      <c r="H16" s="46">
        <f t="shared" ref="H16:H17" si="15">F16*G16</f>
        <v>3882.74</v>
      </c>
      <c r="I16" s="59">
        <f t="shared" ref="I16:I17" si="16">F16-SUM(K16:N16)</f>
        <v>2</v>
      </c>
      <c r="J16" s="60">
        <f t="shared" ref="J16:J17" si="17">I16*G16</f>
        <v>3882.74</v>
      </c>
      <c r="K16" s="61"/>
      <c r="L16" s="61"/>
      <c r="M16" s="61"/>
      <c r="N16" s="62"/>
      <c r="O16" s="63"/>
      <c r="P16" s="64"/>
      <c r="Q16" s="65"/>
      <c r="R16" s="66"/>
      <c r="S16" s="64">
        <v>2</v>
      </c>
      <c r="T16" s="67"/>
      <c r="U16" s="68"/>
      <c r="V16" s="64"/>
      <c r="W16" s="67"/>
      <c r="X16" s="68"/>
      <c r="Y16" s="64"/>
      <c r="Z16" s="65"/>
      <c r="AA16" s="69">
        <f t="shared" si="11"/>
        <v>0</v>
      </c>
      <c r="AB16" s="70">
        <f t="shared" si="12"/>
        <v>3882.74</v>
      </c>
      <c r="AC16" s="70">
        <f t="shared" si="13"/>
        <v>0</v>
      </c>
      <c r="AD16" s="71">
        <f t="shared" si="14"/>
        <v>0</v>
      </c>
    </row>
    <row r="17" spans="2:32" s="72" customFormat="1" ht="25.5" x14ac:dyDescent="0.25">
      <c r="B17" s="58">
        <v>9</v>
      </c>
      <c r="C17" s="46" t="str">
        <f>НМЦК!C19</f>
        <v>22.29.29.190</v>
      </c>
      <c r="D17" s="44" t="str">
        <f>НМЦК!D19</f>
        <v xml:space="preserve">N-601001 Пробирка типа Фалькон, объемом 15 мл, в штативе, premium USP VI, стерильная, 50 шт/уп </v>
      </c>
      <c r="E17" s="46" t="str">
        <f>НМЦК!F19</f>
        <v>упаковка</v>
      </c>
      <c r="F17" s="45">
        <f t="shared" si="7"/>
        <v>1</v>
      </c>
      <c r="G17" s="46">
        <f>НМЦК!M19</f>
        <v>743.49</v>
      </c>
      <c r="H17" s="46">
        <f t="shared" si="15"/>
        <v>743.49</v>
      </c>
      <c r="I17" s="59">
        <f t="shared" si="16"/>
        <v>1</v>
      </c>
      <c r="J17" s="60">
        <f t="shared" si="17"/>
        <v>743.49</v>
      </c>
      <c r="K17" s="61"/>
      <c r="L17" s="61"/>
      <c r="M17" s="61"/>
      <c r="N17" s="62"/>
      <c r="O17" s="63"/>
      <c r="P17" s="64"/>
      <c r="Q17" s="65"/>
      <c r="R17" s="66"/>
      <c r="S17" s="64">
        <v>1</v>
      </c>
      <c r="T17" s="67"/>
      <c r="U17" s="68"/>
      <c r="V17" s="64"/>
      <c r="W17" s="67"/>
      <c r="X17" s="68"/>
      <c r="Y17" s="64"/>
      <c r="Z17" s="65"/>
      <c r="AA17" s="69">
        <f t="shared" si="11"/>
        <v>0</v>
      </c>
      <c r="AB17" s="70">
        <f t="shared" si="12"/>
        <v>743.49</v>
      </c>
      <c r="AC17" s="70">
        <f t="shared" si="13"/>
        <v>0</v>
      </c>
      <c r="AD17" s="71">
        <f t="shared" si="14"/>
        <v>0</v>
      </c>
    </row>
    <row r="18" spans="2:32" x14ac:dyDescent="0.25">
      <c r="B18" s="104" t="s">
        <v>26</v>
      </c>
      <c r="C18" s="104"/>
      <c r="D18" s="104"/>
      <c r="E18" s="104"/>
      <c r="F18" s="104"/>
      <c r="G18" s="104"/>
      <c r="H18" s="9">
        <f>SUM(H9:H17)</f>
        <v>113957.51000000001</v>
      </c>
      <c r="I18" s="5"/>
      <c r="J18" s="10">
        <f>SUM(J9:J9)</f>
        <v>4199.74</v>
      </c>
      <c r="K18" s="4"/>
      <c r="L18" s="4"/>
      <c r="M18" s="4"/>
      <c r="N18" s="4"/>
      <c r="AA18" s="11">
        <f>SUM(AA9:AA17)</f>
        <v>0</v>
      </c>
      <c r="AB18" s="11">
        <f>SUM(AB9:AB17)</f>
        <v>113957.51000000001</v>
      </c>
      <c r="AC18" s="11">
        <f>SUM(AC9:AC17)</f>
        <v>0</v>
      </c>
      <c r="AD18" s="11">
        <f>SUM(AD9:AD17)</f>
        <v>0</v>
      </c>
      <c r="AE18" s="3"/>
      <c r="AF18" s="3"/>
    </row>
    <row r="19" spans="2:32" x14ac:dyDescent="0.25">
      <c r="B19" s="104"/>
      <c r="C19" s="104"/>
      <c r="D19" s="104"/>
      <c r="E19" s="104"/>
      <c r="F19" s="104"/>
      <c r="G19" s="104"/>
      <c r="H19" s="9">
        <f>SUM(AA18:AD18)</f>
        <v>113957.51000000001</v>
      </c>
      <c r="I19" s="5"/>
      <c r="J19" s="6"/>
      <c r="K19" s="4"/>
      <c r="L19" s="4"/>
      <c r="M19" s="4"/>
      <c r="N19" s="4"/>
      <c r="AA19" s="7"/>
      <c r="AB19" s="7"/>
      <c r="AC19" s="7"/>
      <c r="AD19" s="7"/>
      <c r="AE19" s="3"/>
      <c r="AF19" s="3"/>
    </row>
  </sheetData>
  <mergeCells count="28">
    <mergeCell ref="B4:C4"/>
    <mergeCell ref="D4:E4"/>
    <mergeCell ref="B3:C3"/>
    <mergeCell ref="D3:E3"/>
    <mergeCell ref="B2:E2"/>
    <mergeCell ref="AC6:AC8"/>
    <mergeCell ref="AD6:AD8"/>
    <mergeCell ref="U7:W7"/>
    <mergeCell ref="X7:Z7"/>
    <mergeCell ref="H6:H8"/>
    <mergeCell ref="I6:I8"/>
    <mergeCell ref="J6:J8"/>
    <mergeCell ref="K6:N7"/>
    <mergeCell ref="O6:Q6"/>
    <mergeCell ref="R6:T6"/>
    <mergeCell ref="O7:Q7"/>
    <mergeCell ref="R7:T7"/>
    <mergeCell ref="B18:G19"/>
    <mergeCell ref="U6:W6"/>
    <mergeCell ref="X6:Z6"/>
    <mergeCell ref="AA6:AA8"/>
    <mergeCell ref="AB6:AB8"/>
    <mergeCell ref="G6:G8"/>
    <mergeCell ref="B6:B8"/>
    <mergeCell ref="E6:E8"/>
    <mergeCell ref="F6:F8"/>
    <mergeCell ref="D7:D8"/>
    <mergeCell ref="C6:C8"/>
  </mergeCells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Разбивка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2026-06-23T10:10:55Z</dcterms:modified>
</cp:coreProperties>
</file>