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Лист1!$11:$12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D13" authorId="0">
      <text>
        <r>
          <rPr>
            <sz val="10"/>
            <rFont val="Arial"/>
            <family val="2"/>
          </rPr>
          <t xml:space="preserve">peretertova_ga:
</t>
        </r>
      </text>
    </comment>
  </commentList>
</comments>
</file>

<file path=xl/sharedStrings.xml><?xml version="1.0" encoding="utf-8"?>
<sst xmlns="http://schemas.openxmlformats.org/spreadsheetml/2006/main" count="71" uniqueCount="36">
  <si>
    <t xml:space="preserve">Обоснования начальной (максимальной) цены контракта
на  поставку строительных материалов для нужд Главного управления МЧС России по Ростовской области </t>
  </si>
  <si>
    <t xml:space="preserve">НМЦК = количество/ 3 (цена ед. №1 + цена ед. №2 + цена ед. №3)</t>
  </si>
  <si>
    <t xml:space="preserve">Цена средняя = </t>
  </si>
  <si>
    <t xml:space="preserve">1 / 3 * (цена ед. №1 + цена ед. №2 + цена ед. №3)</t>
  </si>
  <si>
    <t xml:space="preserve">Среднее квадратичное отклонение:</t>
  </si>
  <si>
    <r>
      <rPr>
        <sz val="11"/>
        <rFont val="Calibri"/>
        <family val="2"/>
        <charset val="204"/>
      </rPr>
      <t xml:space="preserve">(цена ед№1 - цена ср.)</t>
    </r>
    <r>
      <rPr>
        <vertAlign val="superscript"/>
        <sz val="11"/>
        <rFont val="Calibri"/>
        <family val="2"/>
        <charset val="204"/>
      </rPr>
      <t xml:space="preserve">2</t>
    </r>
    <r>
      <rPr>
        <sz val="11"/>
        <rFont val="Calibri"/>
        <family val="2"/>
        <charset val="204"/>
      </rPr>
      <t xml:space="preserve">+(цена ед№2 - цена ср.)</t>
    </r>
    <r>
      <rPr>
        <vertAlign val="superscript"/>
        <sz val="11"/>
        <rFont val="Calibri"/>
        <family val="2"/>
        <charset val="204"/>
      </rPr>
      <t xml:space="preserve">2</t>
    </r>
    <r>
      <rPr>
        <sz val="11"/>
        <rFont val="Calibri"/>
        <family val="2"/>
        <charset val="204"/>
      </rPr>
      <t xml:space="preserve">+(цена ед№3 - цена ср.)</t>
    </r>
    <r>
      <rPr>
        <vertAlign val="superscript"/>
        <sz val="11"/>
        <rFont val="Calibri"/>
        <family val="2"/>
        <charset val="204"/>
      </rPr>
      <t xml:space="preserve">2</t>
    </r>
  </si>
  <si>
    <t xml:space="preserve">3 - 1</t>
  </si>
  <si>
    <t xml:space="preserve">Коэффициент вариации:</t>
  </si>
  <si>
    <t xml:space="preserve">V= ( Среднеее квадратичное отклонение / Цена средняя ) * 100</t>
  </si>
  <si>
    <t xml:space="preserve">№
п/п</t>
  </si>
  <si>
    <t xml:space="preserve">Название</t>
  </si>
  <si>
    <t xml:space="preserve">Ед.
изм.</t>
  </si>
  <si>
    <t xml:space="preserve">кол-во</t>
  </si>
  <si>
    <t xml:space="preserve">Предложение № 1
</t>
  </si>
  <si>
    <t xml:space="preserve">Предложение № 2
</t>
  </si>
  <si>
    <t xml:space="preserve">Предложение № 3</t>
  </si>
  <si>
    <t xml:space="preserve">НМЦК, рублей</t>
  </si>
  <si>
    <t xml:space="preserve">цена ед.</t>
  </si>
  <si>
    <t xml:space="preserve">сумма</t>
  </si>
  <si>
    <t xml:space="preserve">цена</t>
  </si>
  <si>
    <t xml:space="preserve">Болты стальные оцинкованные с шестигранной головкой, диаметр резьбы М8 (М10, М12, М14), длина 16-190 мм</t>
  </si>
  <si>
    <t xml:space="preserve">т</t>
  </si>
  <si>
    <t xml:space="preserve">НМЦК:</t>
  </si>
  <si>
    <t xml:space="preserve">Средняя цена:</t>
  </si>
  <si>
    <t xml:space="preserve">Гвозди строительные</t>
  </si>
  <si>
    <t xml:space="preserve">Сталь листовая оцинкованная, толщина 0,5 мм</t>
  </si>
  <si>
    <t xml:space="preserve">Рубероид кровельный РКП-350</t>
  </si>
  <si>
    <t xml:space="preserve">м2</t>
  </si>
  <si>
    <t xml:space="preserve">Детали фасонные коньковые к листам хризотилцементным волнистым</t>
  </si>
  <si>
    <t xml:space="preserve">компл</t>
  </si>
  <si>
    <t xml:space="preserve">Листы хризотилцементные волнистые, профиль 40/150, 8-волновые, окрашенные, толщина 5,8 мм</t>
  </si>
  <si>
    <t xml:space="preserve">Итого:</t>
  </si>
  <si>
    <t xml:space="preserve">Начальная максимальная цена контракта </t>
  </si>
  <si>
    <t xml:space="preserve"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03.06.2026 г.</t>
  </si>
  <si>
    <t xml:space="preserve">Изучение рынка произвел:
Заместитель начальника отдела тылового обеспечения УМТО Главного управления                                                                                                                                          </t>
  </si>
  <si>
    <t xml:space="preserve">А.С. Комиссаров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</si>
</sst>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00"/>
    <numFmt numFmtId="167" formatCode="#,##0.00"/>
    <numFmt numFmtId="168" formatCode="0.00"/>
    <numFmt numFmtId="169" formatCode="#,##0.00\ _₽;[RED]#,##0.00\ _₽"/>
  </numFmts>
  <fonts count="1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libri"/>
      <family val="2"/>
      <charset val="204"/>
    </font>
    <font>
      <sz val="18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8"/>
      <color theme="1"/>
      <name val="Calibri"/>
      <family val="2"/>
      <charset val="204"/>
    </font>
    <font>
      <b val="true"/>
      <sz val="16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9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9" fillId="2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9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11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9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281880</xdr:colOff>
      <xdr:row>5</xdr:row>
      <xdr:rowOff>30240</xdr:rowOff>
    </xdr:from>
    <xdr:to>
      <xdr:col>9</xdr:col>
      <xdr:colOff>693720</xdr:colOff>
      <xdr:row>6</xdr:row>
      <xdr:rowOff>236520</xdr:rowOff>
    </xdr:to>
    <xdr:grpSp>
      <xdr:nvGrpSpPr>
        <xdr:cNvPr id="0" name="Группа 14"/>
        <xdr:cNvGrpSpPr/>
      </xdr:nvGrpSpPr>
      <xdr:grpSpPr>
        <a:xfrm>
          <a:off x="6222240" y="2087640"/>
          <a:ext cx="6794280" cy="453960"/>
          <a:chOff x="6222240" y="2087640"/>
          <a:chExt cx="6794280" cy="453960"/>
        </a:xfrm>
      </xdr:grpSpPr>
      <xdr:cxnSp>
        <xdr:nvCxnSpPr>
          <xdr:cNvPr id="1" name="Прямая соединительная линия 3"/>
          <xdr:cNvCxnSpPr/>
        </xdr:nvCxnSpPr>
        <xdr:spPr>
          <a:xfrm>
            <a:off x="6515640" y="2089440"/>
            <a:ext cx="6501240" cy="72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>
        <xdr:nvCxnSpPr>
          <xdr:cNvPr id="2" name="Прямая соединительная линия 4"/>
          <xdr:cNvCxnSpPr/>
        </xdr:nvCxnSpPr>
        <xdr:spPr>
          <a:xfrm flipH="1">
            <a:off x="6404760" y="2087640"/>
            <a:ext cx="122760" cy="44676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>
        <xdr:nvCxnSpPr>
          <xdr:cNvPr id="3" name="Прямая соединительная линия 7"/>
          <xdr:cNvCxnSpPr/>
        </xdr:nvCxnSpPr>
        <xdr:spPr>
          <a:xfrm>
            <a:off x="6310800" y="2209680"/>
            <a:ext cx="94680" cy="33228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  <xdr:cxnSp>
        <xdr:nvCxnSpPr>
          <xdr:cNvPr id="4" name="Прямая соединительная линия 9"/>
          <xdr:cNvCxnSpPr/>
        </xdr:nvCxnSpPr>
        <xdr:spPr>
          <a:xfrm flipV="1">
            <a:off x="6222240" y="2217240"/>
            <a:ext cx="83520" cy="8280"/>
          </a:xfrm>
          <a:prstGeom prst="straightConnector1">
            <a:avLst/>
          </a:prstGeom>
          <a:ln w="9525">
            <a:solidFill>
              <a:srgbClr val="000000"/>
            </a:solidFill>
            <a:rou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D43" activeCellId="0" sqref="D4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2" width="67.71"/>
    <col collapsed="false" customWidth="true" hidden="false" outlineLevel="0" max="3" min="3" style="1" width="10.71"/>
    <col collapsed="false" customWidth="true" hidden="false" outlineLevel="0" max="4" min="4" style="1" width="19.42"/>
    <col collapsed="false" customWidth="true" hidden="false" outlineLevel="0" max="5" min="5" style="1" width="18.57"/>
    <col collapsed="false" customWidth="true" hidden="false" outlineLevel="0" max="6" min="6" style="1" width="13.57"/>
    <col collapsed="false" customWidth="true" hidden="false" outlineLevel="0" max="7" min="7" style="1" width="11.71"/>
    <col collapsed="false" customWidth="true" hidden="false" outlineLevel="0" max="8" min="8" style="1" width="14.57"/>
    <col collapsed="false" customWidth="true" hidden="false" outlineLevel="0" max="9" min="9" style="1" width="12.71"/>
    <col collapsed="false" customWidth="true" hidden="false" outlineLevel="0" max="10" min="10" style="1" width="20.29"/>
    <col collapsed="false" customWidth="true" hidden="false" outlineLevel="0" max="11" min="11" style="1" width="18.57"/>
    <col collapsed="false" customWidth="true" hidden="false" outlineLevel="0" max="12" min="12" style="1" width="51.57"/>
    <col collapsed="false" customWidth="true" hidden="false" outlineLevel="0" max="13" min="13" style="1" width="7.42"/>
    <col collapsed="false" customWidth="true" hidden="false" outlineLevel="0" max="14" min="14" style="1" width="6.14"/>
    <col collapsed="false" customWidth="true" hidden="false" outlineLevel="0" max="15" min="15" style="1" width="5"/>
    <col collapsed="false" customWidth="false" hidden="false" outlineLevel="0" max="16384" min="16" style="1" width="9.14"/>
  </cols>
  <sheetData>
    <row r="1" customFormat="false" ht="73.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24.75" hidden="false" customHeight="true" outlineLevel="0" collapsed="false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customFormat="false" ht="22.5" hidden="false" customHeight="true" outlineLevel="0" collapsed="false">
      <c r="A3" s="5"/>
      <c r="B3" s="5"/>
      <c r="C3" s="5"/>
      <c r="D3" s="6"/>
      <c r="E3" s="7" t="s">
        <v>1</v>
      </c>
      <c r="F3" s="7"/>
      <c r="G3" s="7"/>
      <c r="H3" s="7"/>
      <c r="I3" s="7"/>
      <c r="J3" s="7"/>
    </row>
    <row r="4" customFormat="false" ht="19.5" hidden="false" customHeight="true" outlineLevel="0" collapsed="false">
      <c r="A4" s="5"/>
      <c r="B4" s="5"/>
      <c r="C4" s="5"/>
      <c r="D4" s="6"/>
      <c r="E4" s="8" t="s">
        <v>2</v>
      </c>
      <c r="F4" s="8"/>
      <c r="G4" s="7" t="s">
        <v>3</v>
      </c>
      <c r="H4" s="7"/>
      <c r="I4" s="7"/>
      <c r="J4" s="7"/>
    </row>
    <row r="5" customFormat="false" ht="21.75" hidden="false" customHeight="true" outlineLevel="0" collapsed="false">
      <c r="A5" s="5"/>
      <c r="B5" s="5"/>
      <c r="C5" s="5"/>
      <c r="D5" s="6"/>
      <c r="E5" s="7" t="s">
        <v>4</v>
      </c>
      <c r="F5" s="7"/>
      <c r="G5" s="7"/>
      <c r="H5" s="7"/>
      <c r="I5" s="7"/>
      <c r="J5" s="7"/>
    </row>
    <row r="6" customFormat="false" ht="19.5" hidden="false" customHeight="true" outlineLevel="0" collapsed="false">
      <c r="A6" s="5"/>
      <c r="B6" s="5"/>
      <c r="C6" s="5"/>
      <c r="D6" s="6"/>
      <c r="E6" s="9" t="s">
        <v>5</v>
      </c>
      <c r="F6" s="9"/>
      <c r="G6" s="9"/>
      <c r="H6" s="9"/>
      <c r="I6" s="9"/>
      <c r="J6" s="9"/>
    </row>
    <row r="7" customFormat="false" ht="22.5" hidden="false" customHeight="true" outlineLevel="0" collapsed="false">
      <c r="A7" s="5"/>
      <c r="B7" s="5"/>
      <c r="C7" s="5"/>
      <c r="D7" s="6"/>
      <c r="E7" s="10" t="s">
        <v>6</v>
      </c>
      <c r="F7" s="10"/>
      <c r="G7" s="10"/>
      <c r="H7" s="10"/>
      <c r="I7" s="10"/>
      <c r="J7" s="10"/>
    </row>
    <row r="8" customFormat="false" ht="17.25" hidden="false" customHeight="true" outlineLevel="0" collapsed="false">
      <c r="A8" s="5"/>
      <c r="B8" s="5"/>
      <c r="C8" s="5"/>
      <c r="D8" s="6"/>
      <c r="E8" s="11" t="s">
        <v>7</v>
      </c>
      <c r="F8" s="11"/>
      <c r="G8" s="11"/>
      <c r="H8" s="11"/>
      <c r="I8" s="11"/>
      <c r="J8" s="11"/>
    </row>
    <row r="9" s="15" customFormat="true" ht="21" hidden="false" customHeight="true" outlineLevel="0" collapsed="false">
      <c r="A9" s="12"/>
      <c r="B9" s="13"/>
      <c r="C9" s="12"/>
      <c r="D9" s="12"/>
      <c r="E9" s="14" t="s">
        <v>8</v>
      </c>
      <c r="F9" s="14"/>
      <c r="G9" s="14"/>
      <c r="H9" s="14"/>
      <c r="I9" s="14"/>
      <c r="J9" s="14"/>
    </row>
    <row r="10" s="15" customFormat="true" ht="21" hidden="false" customHeight="true" outlineLevel="0" collapsed="false">
      <c r="A10" s="12"/>
      <c r="B10" s="13"/>
      <c r="C10" s="12"/>
      <c r="D10" s="12"/>
      <c r="E10" s="16"/>
      <c r="F10" s="16"/>
      <c r="G10" s="16"/>
      <c r="H10" s="16"/>
      <c r="I10" s="16"/>
      <c r="J10" s="16"/>
    </row>
    <row r="11" s="22" customFormat="true" ht="48" hidden="false" customHeight="true" outlineLevel="0" collapsed="false">
      <c r="A11" s="17" t="s">
        <v>9</v>
      </c>
      <c r="B11" s="18" t="s">
        <v>10</v>
      </c>
      <c r="C11" s="18" t="s">
        <v>11</v>
      </c>
      <c r="D11" s="19" t="s">
        <v>12</v>
      </c>
      <c r="E11" s="20" t="s">
        <v>13</v>
      </c>
      <c r="F11" s="20"/>
      <c r="G11" s="20" t="s">
        <v>14</v>
      </c>
      <c r="H11" s="20"/>
      <c r="I11" s="20" t="s">
        <v>15</v>
      </c>
      <c r="J11" s="20"/>
      <c r="K11" s="21" t="s">
        <v>16</v>
      </c>
    </row>
    <row r="12" s="22" customFormat="true" ht="24" hidden="false" customHeight="true" outlineLevel="0" collapsed="false">
      <c r="A12" s="17"/>
      <c r="B12" s="18"/>
      <c r="C12" s="18"/>
      <c r="D12" s="19"/>
      <c r="E12" s="23" t="s">
        <v>17</v>
      </c>
      <c r="F12" s="24" t="s">
        <v>18</v>
      </c>
      <c r="G12" s="24" t="s">
        <v>17</v>
      </c>
      <c r="H12" s="24" t="s">
        <v>18</v>
      </c>
      <c r="I12" s="24" t="s">
        <v>17</v>
      </c>
      <c r="J12" s="20" t="s">
        <v>18</v>
      </c>
      <c r="K12" s="25" t="s">
        <v>19</v>
      </c>
    </row>
    <row r="13" s="22" customFormat="true" ht="24" hidden="false" customHeight="true" outlineLevel="0" collapsed="false">
      <c r="A13" s="26" t="n">
        <v>1</v>
      </c>
      <c r="B13" s="27" t="s">
        <v>20</v>
      </c>
      <c r="C13" s="28" t="s">
        <v>21</v>
      </c>
      <c r="D13" s="29" t="n">
        <v>0.0048</v>
      </c>
      <c r="E13" s="30" t="n">
        <v>416666.8</v>
      </c>
      <c r="F13" s="31" t="n">
        <f aca="false">E13*D13</f>
        <v>2000.00064</v>
      </c>
      <c r="G13" s="32" t="n">
        <v>447500</v>
      </c>
      <c r="H13" s="31" t="n">
        <f aca="false">G13*D13</f>
        <v>2148</v>
      </c>
      <c r="I13" s="33" t="n">
        <v>427084.47</v>
      </c>
      <c r="J13" s="34" t="n">
        <f aca="false">I13*D13</f>
        <v>2050.005456</v>
      </c>
      <c r="K13" s="35" t="n">
        <f aca="false">ROUND(J14,2)</f>
        <v>2066</v>
      </c>
    </row>
    <row r="14" s="22" customFormat="true" ht="24" hidden="false" customHeight="true" outlineLevel="0" collapsed="false">
      <c r="A14" s="26"/>
      <c r="B14" s="27"/>
      <c r="C14" s="28"/>
      <c r="D14" s="29"/>
      <c r="E14" s="36" t="s">
        <v>22</v>
      </c>
      <c r="F14" s="36"/>
      <c r="G14" s="36"/>
      <c r="H14" s="36"/>
      <c r="I14" s="36"/>
      <c r="J14" s="37" t="n">
        <f aca="false">D13/3*(E13+G13+I13)</f>
        <v>2066.002032</v>
      </c>
      <c r="K14" s="35"/>
    </row>
    <row r="15" s="22" customFormat="true" ht="24" hidden="false" customHeight="true" outlineLevel="0" collapsed="false">
      <c r="A15" s="26"/>
      <c r="B15" s="27"/>
      <c r="C15" s="28"/>
      <c r="D15" s="29"/>
      <c r="E15" s="38" t="s">
        <v>23</v>
      </c>
      <c r="F15" s="38"/>
      <c r="G15" s="38"/>
      <c r="H15" s="38"/>
      <c r="I15" s="38"/>
      <c r="J15" s="39" t="n">
        <f aca="false">(E13+G13+I13)/3</f>
        <v>430417.09</v>
      </c>
      <c r="K15" s="35"/>
    </row>
    <row r="16" s="22" customFormat="true" ht="24" hidden="false" customHeight="true" outlineLevel="0" collapsed="false">
      <c r="A16" s="26"/>
      <c r="B16" s="27"/>
      <c r="C16" s="28"/>
      <c r="D16" s="29"/>
      <c r="E16" s="38" t="s">
        <v>4</v>
      </c>
      <c r="F16" s="38"/>
      <c r="G16" s="38"/>
      <c r="H16" s="38"/>
      <c r="I16" s="38"/>
      <c r="J16" s="37" t="n">
        <f aca="false">(((E13-J15)^2+(G13-J15)^2+(I13-J15)^2)/2)^0.5</f>
        <v>15684.4293045141</v>
      </c>
      <c r="K16" s="35"/>
    </row>
    <row r="17" s="22" customFormat="true" ht="24" hidden="false" customHeight="true" outlineLevel="0" collapsed="false">
      <c r="A17" s="26"/>
      <c r="B17" s="27"/>
      <c r="C17" s="28"/>
      <c r="D17" s="29"/>
      <c r="E17" s="40" t="s">
        <v>7</v>
      </c>
      <c r="F17" s="40"/>
      <c r="G17" s="40"/>
      <c r="H17" s="40"/>
      <c r="I17" s="40"/>
      <c r="J17" s="41" t="n">
        <f aca="false">(J16/J15)*100</f>
        <v>3.64400709658487</v>
      </c>
      <c r="K17" s="35"/>
    </row>
    <row r="18" s="22" customFormat="true" ht="24" hidden="false" customHeight="true" outlineLevel="0" collapsed="false">
      <c r="A18" s="26" t="n">
        <v>2</v>
      </c>
      <c r="B18" s="27" t="s">
        <v>24</v>
      </c>
      <c r="C18" s="28" t="s">
        <v>21</v>
      </c>
      <c r="D18" s="29" t="n">
        <v>0.00205</v>
      </c>
      <c r="E18" s="30" t="n">
        <v>200000</v>
      </c>
      <c r="F18" s="31" t="n">
        <f aca="false">E18*D18</f>
        <v>410</v>
      </c>
      <c r="G18" s="32" t="n">
        <v>205000</v>
      </c>
      <c r="H18" s="31" t="n">
        <f aca="false">G18*D18</f>
        <v>420.25</v>
      </c>
      <c r="I18" s="33" t="n">
        <v>200000</v>
      </c>
      <c r="J18" s="34" t="n">
        <f aca="false">I18*D18</f>
        <v>410</v>
      </c>
      <c r="K18" s="35" t="n">
        <f aca="false">ROUND(J19,2)</f>
        <v>413.42</v>
      </c>
    </row>
    <row r="19" s="22" customFormat="true" ht="24" hidden="false" customHeight="true" outlineLevel="0" collapsed="false">
      <c r="A19" s="26"/>
      <c r="B19" s="27"/>
      <c r="C19" s="28"/>
      <c r="D19" s="29"/>
      <c r="E19" s="36" t="s">
        <v>22</v>
      </c>
      <c r="F19" s="36"/>
      <c r="G19" s="36"/>
      <c r="H19" s="36"/>
      <c r="I19" s="36"/>
      <c r="J19" s="37" t="n">
        <f aca="false">D18/3*(E18+G18+I18)</f>
        <v>413.416666666667</v>
      </c>
      <c r="K19" s="35"/>
    </row>
    <row r="20" s="22" customFormat="true" ht="24" hidden="false" customHeight="true" outlineLevel="0" collapsed="false">
      <c r="A20" s="26"/>
      <c r="B20" s="27"/>
      <c r="C20" s="28"/>
      <c r="D20" s="29"/>
      <c r="E20" s="38" t="s">
        <v>23</v>
      </c>
      <c r="F20" s="38"/>
      <c r="G20" s="38"/>
      <c r="H20" s="38"/>
      <c r="I20" s="38"/>
      <c r="J20" s="39" t="n">
        <f aca="false">(E18+G18+I18)/3</f>
        <v>201666.666666667</v>
      </c>
      <c r="K20" s="35"/>
    </row>
    <row r="21" s="22" customFormat="true" ht="24" hidden="false" customHeight="true" outlineLevel="0" collapsed="false">
      <c r="A21" s="26"/>
      <c r="B21" s="27"/>
      <c r="C21" s="28"/>
      <c r="D21" s="29"/>
      <c r="E21" s="38" t="s">
        <v>4</v>
      </c>
      <c r="F21" s="38"/>
      <c r="G21" s="38"/>
      <c r="H21" s="38"/>
      <c r="I21" s="38"/>
      <c r="J21" s="37" t="n">
        <f aca="false">(((E18-J20)^2+(G18-J20)^2+(I18-J20)^2)/2)^0.5</f>
        <v>2886.75134594813</v>
      </c>
      <c r="K21" s="35"/>
    </row>
    <row r="22" s="22" customFormat="true" ht="24" hidden="false" customHeight="true" outlineLevel="0" collapsed="false">
      <c r="A22" s="26"/>
      <c r="B22" s="27"/>
      <c r="C22" s="28"/>
      <c r="D22" s="29"/>
      <c r="E22" s="40" t="s">
        <v>7</v>
      </c>
      <c r="F22" s="40"/>
      <c r="G22" s="40"/>
      <c r="H22" s="40"/>
      <c r="I22" s="40"/>
      <c r="J22" s="41" t="n">
        <f aca="false">(J21/J20)*100</f>
        <v>1.43144694840403</v>
      </c>
      <c r="K22" s="35"/>
    </row>
    <row r="23" s="22" customFormat="true" ht="24" hidden="false" customHeight="true" outlineLevel="0" collapsed="false">
      <c r="A23" s="26" t="n">
        <v>3</v>
      </c>
      <c r="B23" s="27" t="s">
        <v>24</v>
      </c>
      <c r="C23" s="28" t="s">
        <v>21</v>
      </c>
      <c r="D23" s="29" t="n">
        <v>0.00016</v>
      </c>
      <c r="E23" s="30" t="n">
        <v>180000</v>
      </c>
      <c r="F23" s="31" t="n">
        <v>28.8</v>
      </c>
      <c r="G23" s="32" t="n">
        <v>187000</v>
      </c>
      <c r="H23" s="31" t="n">
        <v>29.92</v>
      </c>
      <c r="I23" s="33" t="n">
        <v>185000</v>
      </c>
      <c r="J23" s="34" t="n">
        <v>29.6</v>
      </c>
      <c r="K23" s="35" t="n">
        <f aca="false">ROUND(J24,2)</f>
        <v>29.44</v>
      </c>
    </row>
    <row r="24" s="22" customFormat="true" ht="24" hidden="false" customHeight="true" outlineLevel="0" collapsed="false">
      <c r="A24" s="26"/>
      <c r="B24" s="27"/>
      <c r="C24" s="28"/>
      <c r="D24" s="29"/>
      <c r="E24" s="36" t="s">
        <v>22</v>
      </c>
      <c r="F24" s="36"/>
      <c r="G24" s="36"/>
      <c r="H24" s="36"/>
      <c r="I24" s="36"/>
      <c r="J24" s="37" t="n">
        <f aca="false">D23/3*(E23+G23+I23)</f>
        <v>29.44</v>
      </c>
      <c r="K24" s="35"/>
    </row>
    <row r="25" s="22" customFormat="true" ht="24" hidden="false" customHeight="true" outlineLevel="0" collapsed="false">
      <c r="A25" s="26"/>
      <c r="B25" s="27"/>
      <c r="C25" s="28"/>
      <c r="D25" s="29"/>
      <c r="E25" s="38" t="s">
        <v>23</v>
      </c>
      <c r="F25" s="38"/>
      <c r="G25" s="38"/>
      <c r="H25" s="38"/>
      <c r="I25" s="38"/>
      <c r="J25" s="39" t="n">
        <f aca="false">(E23+G23+I23)/3</f>
        <v>184000</v>
      </c>
      <c r="K25" s="35"/>
    </row>
    <row r="26" s="22" customFormat="true" ht="24" hidden="false" customHeight="true" outlineLevel="0" collapsed="false">
      <c r="A26" s="26"/>
      <c r="B26" s="27"/>
      <c r="C26" s="28"/>
      <c r="D26" s="29"/>
      <c r="E26" s="38" t="s">
        <v>4</v>
      </c>
      <c r="F26" s="38"/>
      <c r="G26" s="38"/>
      <c r="H26" s="38"/>
      <c r="I26" s="38"/>
      <c r="J26" s="37" t="n">
        <f aca="false">(((E23-J25)^2+(G23-J25)^2+(I23-J25)^2)/2)^0.5</f>
        <v>3605.55127546399</v>
      </c>
      <c r="K26" s="35"/>
    </row>
    <row r="27" s="22" customFormat="true" ht="24" hidden="false" customHeight="true" outlineLevel="0" collapsed="false">
      <c r="A27" s="26"/>
      <c r="B27" s="27"/>
      <c r="C27" s="28"/>
      <c r="D27" s="29"/>
      <c r="E27" s="40" t="s">
        <v>7</v>
      </c>
      <c r="F27" s="40"/>
      <c r="G27" s="40"/>
      <c r="H27" s="40"/>
      <c r="I27" s="40"/>
      <c r="J27" s="41" t="n">
        <f aca="false">(J26/J25)*100</f>
        <v>1.95953873666521</v>
      </c>
      <c r="K27" s="35"/>
    </row>
    <row r="28" s="22" customFormat="true" ht="24" hidden="false" customHeight="true" outlineLevel="0" collapsed="false">
      <c r="A28" s="26" t="n">
        <v>4</v>
      </c>
      <c r="B28" s="27" t="s">
        <v>25</v>
      </c>
      <c r="C28" s="28" t="s">
        <v>21</v>
      </c>
      <c r="D28" s="29" t="n">
        <v>0.2022</v>
      </c>
      <c r="E28" s="30" t="n">
        <v>422360</v>
      </c>
      <c r="F28" s="31" t="n">
        <f aca="false">E28*D28</f>
        <v>85401.192</v>
      </c>
      <c r="G28" s="32" t="n">
        <v>432360</v>
      </c>
      <c r="H28" s="31" t="n">
        <f aca="false">G28*D28</f>
        <v>87423.192</v>
      </c>
      <c r="I28" s="33" t="n">
        <v>422361</v>
      </c>
      <c r="J28" s="34" t="n">
        <f aca="false">I28*D28</f>
        <v>85401.3942</v>
      </c>
      <c r="K28" s="35" t="n">
        <f aca="false">ROUND(J29,2)</f>
        <v>86075.26</v>
      </c>
    </row>
    <row r="29" s="22" customFormat="true" ht="24" hidden="false" customHeight="true" outlineLevel="0" collapsed="false">
      <c r="A29" s="26"/>
      <c r="B29" s="27"/>
      <c r="C29" s="28"/>
      <c r="D29" s="29"/>
      <c r="E29" s="36" t="s">
        <v>22</v>
      </c>
      <c r="F29" s="36"/>
      <c r="G29" s="36"/>
      <c r="H29" s="36"/>
      <c r="I29" s="36"/>
      <c r="J29" s="37" t="n">
        <f aca="false">D28/3*(E28+G28+I28)</f>
        <v>86075.2594</v>
      </c>
      <c r="K29" s="35"/>
    </row>
    <row r="30" s="22" customFormat="true" ht="24" hidden="false" customHeight="true" outlineLevel="0" collapsed="false">
      <c r="A30" s="26"/>
      <c r="B30" s="27"/>
      <c r="C30" s="28"/>
      <c r="D30" s="29"/>
      <c r="E30" s="38" t="s">
        <v>23</v>
      </c>
      <c r="F30" s="38"/>
      <c r="G30" s="38"/>
      <c r="H30" s="38"/>
      <c r="I30" s="38"/>
      <c r="J30" s="39" t="n">
        <f aca="false">(E28+G28+I28)/3</f>
        <v>425693.666666667</v>
      </c>
      <c r="K30" s="35"/>
    </row>
    <row r="31" s="22" customFormat="true" ht="24" hidden="false" customHeight="true" outlineLevel="0" collapsed="false">
      <c r="A31" s="26"/>
      <c r="B31" s="27"/>
      <c r="C31" s="28"/>
      <c r="D31" s="29"/>
      <c r="E31" s="38" t="s">
        <v>4</v>
      </c>
      <c r="F31" s="38"/>
      <c r="G31" s="38"/>
      <c r="H31" s="38"/>
      <c r="I31" s="38"/>
      <c r="J31" s="37" t="n">
        <f aca="false">(((E28-J30)^2+(G28-J30)^2+(I28-J30)^2)/2)^0.5</f>
        <v>5773.21403841338</v>
      </c>
      <c r="K31" s="35"/>
    </row>
    <row r="32" s="22" customFormat="true" ht="24" hidden="false" customHeight="true" outlineLevel="0" collapsed="false">
      <c r="A32" s="26"/>
      <c r="B32" s="27"/>
      <c r="C32" s="28"/>
      <c r="D32" s="29"/>
      <c r="E32" s="40" t="s">
        <v>7</v>
      </c>
      <c r="F32" s="40"/>
      <c r="G32" s="40"/>
      <c r="H32" s="40"/>
      <c r="I32" s="40"/>
      <c r="J32" s="41" t="n">
        <f aca="false">(J31/J30)*100</f>
        <v>1.3561897886853</v>
      </c>
      <c r="K32" s="35"/>
    </row>
    <row r="33" s="22" customFormat="true" ht="24" hidden="false" customHeight="true" outlineLevel="0" collapsed="false">
      <c r="A33" s="26" t="n">
        <v>5</v>
      </c>
      <c r="B33" s="27" t="s">
        <v>26</v>
      </c>
      <c r="C33" s="28" t="s">
        <v>27</v>
      </c>
      <c r="D33" s="29" t="n">
        <v>1.896</v>
      </c>
      <c r="E33" s="30" t="n">
        <v>36.67</v>
      </c>
      <c r="F33" s="31" t="n">
        <f aca="false">E33*D33</f>
        <v>69.52632</v>
      </c>
      <c r="G33" s="32" t="n">
        <v>38.1</v>
      </c>
      <c r="H33" s="31" t="n">
        <f aca="false">G33*D33</f>
        <v>72.2376</v>
      </c>
      <c r="I33" s="33" t="n">
        <v>36.67</v>
      </c>
      <c r="J33" s="34" t="n">
        <f aca="false">I33*D33</f>
        <v>69.52632</v>
      </c>
      <c r="K33" s="35" t="n">
        <f aca="false">ROUND(J34,2)</f>
        <v>70.43</v>
      </c>
    </row>
    <row r="34" s="22" customFormat="true" ht="24" hidden="false" customHeight="true" outlineLevel="0" collapsed="false">
      <c r="A34" s="26"/>
      <c r="B34" s="27"/>
      <c r="C34" s="28"/>
      <c r="D34" s="29"/>
      <c r="E34" s="36" t="s">
        <v>22</v>
      </c>
      <c r="F34" s="36"/>
      <c r="G34" s="36"/>
      <c r="H34" s="36"/>
      <c r="I34" s="36"/>
      <c r="J34" s="37" t="n">
        <f aca="false">D33/3*(E33+G33+I33)</f>
        <v>70.43008</v>
      </c>
      <c r="K34" s="35"/>
    </row>
    <row r="35" s="22" customFormat="true" ht="24" hidden="false" customHeight="true" outlineLevel="0" collapsed="false">
      <c r="A35" s="26"/>
      <c r="B35" s="27"/>
      <c r="C35" s="28"/>
      <c r="D35" s="29"/>
      <c r="E35" s="38" t="s">
        <v>23</v>
      </c>
      <c r="F35" s="38"/>
      <c r="G35" s="38"/>
      <c r="H35" s="38"/>
      <c r="I35" s="38"/>
      <c r="J35" s="39" t="n">
        <f aca="false">(E33+G33+I33)/3</f>
        <v>37.1466666666667</v>
      </c>
      <c r="K35" s="35"/>
    </row>
    <row r="36" s="22" customFormat="true" ht="24" hidden="false" customHeight="true" outlineLevel="0" collapsed="false">
      <c r="A36" s="26"/>
      <c r="B36" s="27"/>
      <c r="C36" s="28"/>
      <c r="D36" s="29"/>
      <c r="E36" s="38" t="s">
        <v>4</v>
      </c>
      <c r="F36" s="38"/>
      <c r="G36" s="38"/>
      <c r="H36" s="38"/>
      <c r="I36" s="38"/>
      <c r="J36" s="37" t="n">
        <f aca="false">(((E33-J35)^2+(G33-J35)^2+(I33-J35)^2)/2)^0.5</f>
        <v>0.825610884941165</v>
      </c>
      <c r="K36" s="35"/>
    </row>
    <row r="37" s="22" customFormat="true" ht="24" hidden="false" customHeight="true" outlineLevel="0" collapsed="false">
      <c r="A37" s="26"/>
      <c r="B37" s="27"/>
      <c r="C37" s="28"/>
      <c r="D37" s="29"/>
      <c r="E37" s="40" t="s">
        <v>7</v>
      </c>
      <c r="F37" s="40"/>
      <c r="G37" s="40"/>
      <c r="H37" s="40"/>
      <c r="I37" s="40"/>
      <c r="J37" s="41" t="n">
        <f aca="false">(J36/J35)*100</f>
        <v>2.22257058042309</v>
      </c>
      <c r="K37" s="35"/>
    </row>
    <row r="38" s="22" customFormat="true" ht="24" hidden="false" customHeight="true" outlineLevel="0" collapsed="false">
      <c r="A38" s="26" t="n">
        <v>6</v>
      </c>
      <c r="B38" s="27" t="s">
        <v>28</v>
      </c>
      <c r="C38" s="28" t="s">
        <v>29</v>
      </c>
      <c r="D38" s="29" t="n">
        <v>12</v>
      </c>
      <c r="E38" s="30" t="n">
        <v>600</v>
      </c>
      <c r="F38" s="31" t="n">
        <f aca="false">E38*D38</f>
        <v>7200</v>
      </c>
      <c r="G38" s="32" t="n">
        <v>610</v>
      </c>
      <c r="H38" s="31" t="n">
        <f aca="false">G38*D38</f>
        <v>7320</v>
      </c>
      <c r="I38" s="33" t="n">
        <v>610</v>
      </c>
      <c r="J38" s="34" t="n">
        <f aca="false">I38*D38</f>
        <v>7320</v>
      </c>
      <c r="K38" s="35" t="n">
        <f aca="false">ROUND(J39,2)</f>
        <v>7280.04</v>
      </c>
    </row>
    <row r="39" s="22" customFormat="true" ht="24" hidden="false" customHeight="true" outlineLevel="0" collapsed="false">
      <c r="A39" s="26"/>
      <c r="B39" s="27"/>
      <c r="C39" s="28"/>
      <c r="D39" s="29"/>
      <c r="E39" s="36" t="s">
        <v>22</v>
      </c>
      <c r="F39" s="36"/>
      <c r="G39" s="36"/>
      <c r="H39" s="36"/>
      <c r="I39" s="36"/>
      <c r="J39" s="37" t="n">
        <v>7280.04</v>
      </c>
      <c r="K39" s="35"/>
    </row>
    <row r="40" s="22" customFormat="true" ht="24" hidden="false" customHeight="true" outlineLevel="0" collapsed="false">
      <c r="A40" s="26"/>
      <c r="B40" s="27"/>
      <c r="C40" s="28"/>
      <c r="D40" s="29"/>
      <c r="E40" s="38" t="s">
        <v>23</v>
      </c>
      <c r="F40" s="38"/>
      <c r="G40" s="38"/>
      <c r="H40" s="38"/>
      <c r="I40" s="38"/>
      <c r="J40" s="39" t="n">
        <f aca="false">(E38+G38+I38)/3</f>
        <v>606.666666666667</v>
      </c>
      <c r="K40" s="35"/>
    </row>
    <row r="41" s="22" customFormat="true" ht="24" hidden="false" customHeight="true" outlineLevel="0" collapsed="false">
      <c r="A41" s="26"/>
      <c r="B41" s="27"/>
      <c r="C41" s="28"/>
      <c r="D41" s="29"/>
      <c r="E41" s="38" t="s">
        <v>4</v>
      </c>
      <c r="F41" s="38"/>
      <c r="G41" s="38"/>
      <c r="H41" s="38"/>
      <c r="I41" s="38"/>
      <c r="J41" s="37" t="n">
        <f aca="false">(((E38-J40)^2+(G38-J40)^2+(I38-J40)^2)/2)^0.5</f>
        <v>5.77350269189626</v>
      </c>
      <c r="K41" s="35"/>
    </row>
    <row r="42" s="22" customFormat="true" ht="24" hidden="false" customHeight="true" outlineLevel="0" collapsed="false">
      <c r="A42" s="26"/>
      <c r="B42" s="27"/>
      <c r="C42" s="28"/>
      <c r="D42" s="29"/>
      <c r="E42" s="40" t="s">
        <v>7</v>
      </c>
      <c r="F42" s="40"/>
      <c r="G42" s="40"/>
      <c r="H42" s="40"/>
      <c r="I42" s="40"/>
      <c r="J42" s="41" t="n">
        <f aca="false">(J41/J40)*100</f>
        <v>0.951676267894988</v>
      </c>
      <c r="K42" s="35"/>
    </row>
    <row r="43" s="22" customFormat="true" ht="24" hidden="false" customHeight="true" outlineLevel="0" collapsed="false">
      <c r="A43" s="26" t="n">
        <v>7</v>
      </c>
      <c r="B43" s="27" t="s">
        <v>30</v>
      </c>
      <c r="C43" s="28" t="s">
        <v>27</v>
      </c>
      <c r="D43" s="29" t="n">
        <v>156</v>
      </c>
      <c r="E43" s="30" t="n">
        <v>272</v>
      </c>
      <c r="F43" s="31" t="n">
        <f aca="false">E43*D43</f>
        <v>42432</v>
      </c>
      <c r="G43" s="32" t="n">
        <v>278</v>
      </c>
      <c r="H43" s="31" t="n">
        <f aca="false">G43*D43</f>
        <v>43368</v>
      </c>
      <c r="I43" s="33" t="n">
        <v>275</v>
      </c>
      <c r="J43" s="34" t="n">
        <f aca="false">I43*D43</f>
        <v>42900</v>
      </c>
      <c r="K43" s="35" t="n">
        <f aca="false">ROUND(J44,2)</f>
        <v>42900</v>
      </c>
    </row>
    <row r="44" s="22" customFormat="true" ht="24" hidden="false" customHeight="true" outlineLevel="0" collapsed="false">
      <c r="A44" s="26"/>
      <c r="B44" s="27"/>
      <c r="C44" s="28"/>
      <c r="D44" s="29"/>
      <c r="E44" s="36" t="s">
        <v>22</v>
      </c>
      <c r="F44" s="36"/>
      <c r="G44" s="36"/>
      <c r="H44" s="36"/>
      <c r="I44" s="36"/>
      <c r="J44" s="37" t="n">
        <f aca="false">D43/3*(E43+G43+I43)</f>
        <v>42900</v>
      </c>
      <c r="K44" s="35"/>
    </row>
    <row r="45" s="22" customFormat="true" ht="24" hidden="false" customHeight="true" outlineLevel="0" collapsed="false">
      <c r="A45" s="26"/>
      <c r="B45" s="27"/>
      <c r="C45" s="28"/>
      <c r="D45" s="29"/>
      <c r="E45" s="38" t="s">
        <v>23</v>
      </c>
      <c r="F45" s="38"/>
      <c r="G45" s="38"/>
      <c r="H45" s="38"/>
      <c r="I45" s="38"/>
      <c r="J45" s="39" t="n">
        <f aca="false">(E43+G43+I43)/3</f>
        <v>275</v>
      </c>
      <c r="K45" s="35"/>
    </row>
    <row r="46" s="22" customFormat="true" ht="24" hidden="false" customHeight="true" outlineLevel="0" collapsed="false">
      <c r="A46" s="26"/>
      <c r="B46" s="27"/>
      <c r="C46" s="28"/>
      <c r="D46" s="29"/>
      <c r="E46" s="38" t="s">
        <v>4</v>
      </c>
      <c r="F46" s="38"/>
      <c r="G46" s="38"/>
      <c r="H46" s="38"/>
      <c r="I46" s="38"/>
      <c r="J46" s="37" t="n">
        <f aca="false">(((E43-J45)^2+(G43-J45)^2+(I43-J45)^2)/2)^0.5</f>
        <v>3</v>
      </c>
      <c r="K46" s="35"/>
    </row>
    <row r="47" s="22" customFormat="true" ht="24" hidden="false" customHeight="true" outlineLevel="0" collapsed="false">
      <c r="A47" s="26"/>
      <c r="B47" s="27"/>
      <c r="C47" s="28"/>
      <c r="D47" s="29"/>
      <c r="E47" s="40" t="s">
        <v>7</v>
      </c>
      <c r="F47" s="40"/>
      <c r="G47" s="40"/>
      <c r="H47" s="40"/>
      <c r="I47" s="40"/>
      <c r="J47" s="41" t="n">
        <f aca="false">(J46/J45)*100</f>
        <v>1.09090909090909</v>
      </c>
      <c r="K47" s="35"/>
    </row>
    <row r="48" customFormat="false" ht="23.25" hidden="false" customHeight="true" outlineLevel="0" collapsed="false">
      <c r="A48" s="42" t="s">
        <v>31</v>
      </c>
      <c r="B48" s="42"/>
      <c r="C48" s="43" t="s">
        <v>32</v>
      </c>
      <c r="D48" s="43"/>
      <c r="E48" s="43"/>
      <c r="F48" s="43"/>
      <c r="G48" s="43"/>
      <c r="H48" s="43"/>
      <c r="I48" s="43"/>
      <c r="J48" s="43"/>
      <c r="K48" s="44" t="n">
        <v>138834.59</v>
      </c>
    </row>
    <row r="49" customFormat="false" ht="64.5" hidden="false" customHeight="true" outlineLevel="0" collapsed="false">
      <c r="A49" s="45" t="s">
        <v>33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customFormat="false" ht="18.75" hidden="false" customHeight="false" outlineLevel="0" collapsed="false">
      <c r="A50" s="46"/>
      <c r="B50" s="47"/>
      <c r="C50" s="46"/>
      <c r="D50" s="46"/>
      <c r="E50" s="46"/>
      <c r="F50" s="46"/>
      <c r="G50" s="46"/>
      <c r="H50" s="46"/>
      <c r="I50" s="46"/>
      <c r="J50" s="46"/>
      <c r="K50" s="46"/>
    </row>
    <row r="51" customFormat="false" ht="18.75" hidden="false" customHeight="true" outlineLevel="0" collapsed="false">
      <c r="A51" s="48" t="s">
        <v>34</v>
      </c>
      <c r="B51" s="48"/>
      <c r="C51" s="48"/>
      <c r="D51" s="48"/>
      <c r="E51" s="48"/>
      <c r="F51" s="48"/>
      <c r="G51" s="48"/>
      <c r="H51" s="48"/>
      <c r="I51" s="49" t="s">
        <v>35</v>
      </c>
      <c r="J51" s="49"/>
      <c r="K51" s="49"/>
    </row>
    <row r="54" customFormat="false" ht="15" hidden="false" customHeight="false" outlineLevel="0" collapsed="false">
      <c r="K54" s="50"/>
    </row>
  </sheetData>
  <mergeCells count="88"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E9:J9"/>
    <mergeCell ref="E10:F10"/>
    <mergeCell ref="G10:H10"/>
    <mergeCell ref="I10:J10"/>
    <mergeCell ref="A11:A12"/>
    <mergeCell ref="B11:B12"/>
    <mergeCell ref="C11:C12"/>
    <mergeCell ref="D11:D12"/>
    <mergeCell ref="E11:F11"/>
    <mergeCell ref="G11:H11"/>
    <mergeCell ref="I11:J11"/>
    <mergeCell ref="A13:A17"/>
    <mergeCell ref="B13:B17"/>
    <mergeCell ref="C13:C17"/>
    <mergeCell ref="D13:D17"/>
    <mergeCell ref="K13:K17"/>
    <mergeCell ref="E14:I14"/>
    <mergeCell ref="E15:I15"/>
    <mergeCell ref="E16:I16"/>
    <mergeCell ref="E17:I17"/>
    <mergeCell ref="A18:A22"/>
    <mergeCell ref="B18:B22"/>
    <mergeCell ref="C18:C22"/>
    <mergeCell ref="D18:D22"/>
    <mergeCell ref="K18:K22"/>
    <mergeCell ref="E19:I19"/>
    <mergeCell ref="E20:I20"/>
    <mergeCell ref="E21:I21"/>
    <mergeCell ref="E22:I22"/>
    <mergeCell ref="A23:A27"/>
    <mergeCell ref="B23:B27"/>
    <mergeCell ref="C23:C27"/>
    <mergeCell ref="D23:D27"/>
    <mergeCell ref="K23:K27"/>
    <mergeCell ref="E24:I24"/>
    <mergeCell ref="E25:I25"/>
    <mergeCell ref="E26:I26"/>
    <mergeCell ref="E27:I27"/>
    <mergeCell ref="A28:A32"/>
    <mergeCell ref="B28:B32"/>
    <mergeCell ref="C28:C32"/>
    <mergeCell ref="D28:D32"/>
    <mergeCell ref="K28:K32"/>
    <mergeCell ref="E29:I29"/>
    <mergeCell ref="E30:I30"/>
    <mergeCell ref="E31:I31"/>
    <mergeCell ref="E32:I32"/>
    <mergeCell ref="A33:A37"/>
    <mergeCell ref="B33:B37"/>
    <mergeCell ref="C33:C37"/>
    <mergeCell ref="D33:D37"/>
    <mergeCell ref="K33:K37"/>
    <mergeCell ref="E34:I34"/>
    <mergeCell ref="E35:I35"/>
    <mergeCell ref="E36:I36"/>
    <mergeCell ref="E37:I37"/>
    <mergeCell ref="A38:A42"/>
    <mergeCell ref="B38:B42"/>
    <mergeCell ref="C38:C42"/>
    <mergeCell ref="D38:D42"/>
    <mergeCell ref="K38:K42"/>
    <mergeCell ref="E39:I39"/>
    <mergeCell ref="E40:I40"/>
    <mergeCell ref="E41:I41"/>
    <mergeCell ref="E42:I42"/>
    <mergeCell ref="A43:A47"/>
    <mergeCell ref="B43:B47"/>
    <mergeCell ref="C43:C47"/>
    <mergeCell ref="D43:D47"/>
    <mergeCell ref="K43:K47"/>
    <mergeCell ref="E44:I44"/>
    <mergeCell ref="E45:I45"/>
    <mergeCell ref="E46:I46"/>
    <mergeCell ref="E47:I47"/>
    <mergeCell ref="A48:B48"/>
    <mergeCell ref="C48:J48"/>
    <mergeCell ref="A49:K49"/>
    <mergeCell ref="A51:H51"/>
    <mergeCell ref="I51:K51"/>
  </mergeCells>
  <printOptions headings="false" gridLines="false" gridLinesSet="true" horizontalCentered="false" verticalCentered="false"/>
  <pageMargins left="0.511805555555556" right="0.236111111111111" top="0.827083333333333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4" man="true" max="65535" min="0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2014-08-11T05:57:44Z</dcterms:created>
  <dc:creator>lEVAROV</dc:creator>
  <dc:description/>
  <dc:language>ru-RU</dc:language>
  <cp:lastModifiedBy/>
  <cp:lastPrinted>2026-06-03T18:34:38Z</cp:lastPrinted>
  <dcterms:modified xsi:type="dcterms:W3CDTF">2026-06-03T18:35:43Z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