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ФЕРМЕНТЫ\"/>
    </mc:Choice>
  </mc:AlternateContent>
  <bookViews>
    <workbookView xWindow="0" yWindow="0" windowWidth="28635" windowHeight="12270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O9" i="2" l="1"/>
  <c r="O8" i="2"/>
  <c r="G9" i="2"/>
  <c r="F9" i="2"/>
  <c r="E9" i="2"/>
  <c r="L7" i="2"/>
  <c r="M7" i="2" s="1"/>
  <c r="N7" i="2" s="1"/>
  <c r="O7" i="2" s="1"/>
  <c r="I7" i="2"/>
  <c r="J7" i="2" s="1"/>
  <c r="K7" i="2" s="1"/>
  <c r="O10" i="2" l="1"/>
  <c r="I8" i="2" l="1"/>
  <c r="L8" i="2" l="1"/>
  <c r="M8" i="2" s="1"/>
  <c r="N8" i="2" s="1"/>
  <c r="J8" i="2"/>
  <c r="K8" i="2" s="1"/>
</calcChain>
</file>

<file path=xl/sharedStrings.xml><?xml version="1.0" encoding="utf-8"?>
<sst xmlns="http://schemas.openxmlformats.org/spreadsheetml/2006/main" count="39" uniqueCount="37">
  <si>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</si>
  <si>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</si>
  <si>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</si>
  <si>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</si>
  <si>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</si>
  <si>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</si>
  <si>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</si>
  <si>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</si>
  <si>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</si>
  <si>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</si>
  <si>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</si>
  <si>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</si>
  <si>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</si>
  <si>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</si>
  <si>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</si>
  <si>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</si>
  <si>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</si>
  <si>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</si>
  <si>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</si>
  <si>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</si>
  <si>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</si>
  <si>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</si>
  <si>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</si>
  <si>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</si>
  <si>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ИТОГО:</t>
  </si>
  <si>
    <t>иной метод  в соответствии с ч.6 ст.22 Федерального закона от 05.04.2013 №44-ФЗ</t>
  </si>
  <si>
    <t xml:space="preserve">Зам начальника к/с </t>
  </si>
  <si>
    <t>Дьяконова Е.Т.</t>
  </si>
  <si>
    <t>Панкреатин</t>
  </si>
  <si>
    <t>упак</t>
  </si>
  <si>
    <t>Коммерческое предложение №1           вх 5283                              от 25.08.2026 г.</t>
  </si>
  <si>
    <t xml:space="preserve"> Папаин</t>
  </si>
  <si>
    <t>Коммерческое предложение №2           вх 5284                         от 25.08.2026 г.</t>
  </si>
  <si>
    <t>Коммерческое предложение №3           вх 5285                     от 25.08.2026 г.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</si>
  <si>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27 568,30 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26 288,00  (двадцать шесть тысяч двести восемьдесят восемь)  рублей 00 копеек.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</si>
  <si>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26.08.2026 г.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</si>
  <si>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реагентов для обеспечения государственных нужд ФКУЗ Ставропольский противочумный институт Роспотребнадзора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 (ОКПД2: 20.59.52.199)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</si>
</sst>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10" fillId="0" borderId="3" xfId="0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4" fillId="0" borderId="0" xfId="0" applyFont="1" applyAlignment="1">
      <alignment horizontal="left" vertical="distributed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165" fontId="9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left" vertical="distributed" wrapText="1"/>
    </xf>
    <xf numFmtId="0" fontId="4" fillId="0" borderId="5" xfId="0" applyFont="1" applyBorder="1" applyAlignment="1">
      <alignment vertical="distributed" wrapText="1"/>
    </xf>
    <xf numFmtId="164" fontId="12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Normal="100" zoomScaleSheetLayoutView="100" workbookViewId="0">
      <selection activeCell="A2" sqref="A2:O2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1" customWidth="1"/>
    <col min="7" max="7" width="21" style="47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28515625" style="31" customWidth="1"/>
    <col min="16" max="17" width="9.140625" style="31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2"/>
      <c r="F1" s="32"/>
      <c r="G1" s="46"/>
      <c r="H1" s="3"/>
      <c r="I1" s="3"/>
      <c r="J1" s="3"/>
      <c r="K1" s="3"/>
      <c r="L1" s="64" t="s">
        <v>22</v>
      </c>
      <c r="M1" s="65"/>
      <c r="N1" s="65"/>
      <c r="O1" s="65"/>
    </row>
    <row r="2" spans="1:18" s="3" customFormat="1" ht="81.75" customHeight="1" x14ac:dyDescent="0.3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2"/>
      <c r="Q2" s="32"/>
    </row>
    <row r="3" spans="1:18" s="3" customFormat="1" ht="31.5" customHeight="1" x14ac:dyDescent="0.3">
      <c r="A3" s="12"/>
      <c r="B3" s="16" t="s">
        <v>17</v>
      </c>
      <c r="C3" s="59" t="s">
        <v>23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2"/>
      <c r="Q3" s="32"/>
    </row>
    <row r="4" spans="1:18" s="3" customFormat="1" ht="31.5" customHeight="1" x14ac:dyDescent="0.3">
      <c r="A4" s="5"/>
      <c r="B4" s="15" t="s">
        <v>18</v>
      </c>
      <c r="C4" s="62" t="s">
        <v>25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2"/>
      <c r="Q4" s="32"/>
    </row>
    <row r="5" spans="1:18" ht="53.25" customHeight="1" x14ac:dyDescent="0.2">
      <c r="A5" s="66" t="s">
        <v>0</v>
      </c>
      <c r="B5" s="66" t="s">
        <v>9</v>
      </c>
      <c r="C5" s="66" t="s">
        <v>1</v>
      </c>
      <c r="D5" s="66" t="s">
        <v>2</v>
      </c>
      <c r="E5" s="70" t="s">
        <v>10</v>
      </c>
      <c r="F5" s="70"/>
      <c r="G5" s="70"/>
      <c r="H5" s="52"/>
      <c r="I5" s="67" t="s">
        <v>13</v>
      </c>
      <c r="J5" s="67"/>
      <c r="K5" s="67"/>
      <c r="L5" s="71" t="s">
        <v>21</v>
      </c>
      <c r="M5" s="71"/>
      <c r="N5" s="71"/>
      <c r="O5" s="71"/>
    </row>
    <row r="6" spans="1:18" s="54" customFormat="1" ht="219.75" customHeight="1" x14ac:dyDescent="0.25">
      <c r="A6" s="66"/>
      <c r="B6" s="66"/>
      <c r="C6" s="66"/>
      <c r="D6" s="66"/>
      <c r="E6" s="33" t="s">
        <v>30</v>
      </c>
      <c r="F6" s="33" t="s">
        <v>32</v>
      </c>
      <c r="G6" s="33" t="s">
        <v>33</v>
      </c>
      <c r="H6" s="51" t="s">
        <v>5</v>
      </c>
      <c r="I6" s="51" t="s">
        <v>4</v>
      </c>
      <c r="J6" s="51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5" t="s">
        <v>11</v>
      </c>
      <c r="P6" s="53"/>
      <c r="Q6" s="53"/>
    </row>
    <row r="7" spans="1:18" ht="35.25" customHeight="1" x14ac:dyDescent="0.2">
      <c r="A7" s="14">
        <v>1</v>
      </c>
      <c r="B7" s="21" t="s">
        <v>28</v>
      </c>
      <c r="C7" s="20" t="s">
        <v>29</v>
      </c>
      <c r="D7" s="19">
        <v>5</v>
      </c>
      <c r="E7" s="22">
        <v>3826</v>
      </c>
      <c r="F7" s="58">
        <v>4107</v>
      </c>
      <c r="G7" s="22">
        <v>4099</v>
      </c>
      <c r="H7" s="22" t="s">
        <v>6</v>
      </c>
      <c r="I7" s="23">
        <f>AVERAGE(E7:G7)</f>
        <v>4010.6666666666665</v>
      </c>
      <c r="J7" s="24">
        <f t="shared" ref="J7" si="0">SQRT(((SUM((POWER(G7-I7,2)),(POWER(F7-I7,2)),(POWER(E7-I7,2)))/(COLUMNS(E7:G7)-1))))</f>
        <v>159.97603987264262</v>
      </c>
      <c r="K7" s="24">
        <f t="shared" ref="K7" si="1">J7/I7*100</f>
        <v>3.9887642920372994</v>
      </c>
      <c r="L7" s="23">
        <f t="shared" ref="L7" si="2">((D7/3)*(SUM(E7:G7)))</f>
        <v>20053.333333333336</v>
      </c>
      <c r="M7" s="23">
        <f t="shared" ref="M7" si="3">L7/D7</f>
        <v>4010.666666666667</v>
      </c>
      <c r="N7" s="23">
        <f t="shared" ref="N7" si="4">ROUNDDOWN(M7,2)</f>
        <v>4010.66</v>
      </c>
      <c r="O7" s="23">
        <f>N7*D7</f>
        <v>20053.3</v>
      </c>
    </row>
    <row r="8" spans="1:18" ht="29.25" customHeight="1" x14ac:dyDescent="0.2">
      <c r="A8" s="14">
        <v>2</v>
      </c>
      <c r="B8" s="21" t="s">
        <v>31</v>
      </c>
      <c r="C8" s="20" t="s">
        <v>29</v>
      </c>
      <c r="D8" s="19">
        <v>1</v>
      </c>
      <c r="E8" s="22">
        <v>7158</v>
      </c>
      <c r="F8" s="58">
        <v>7716</v>
      </c>
      <c r="G8" s="22">
        <v>7671</v>
      </c>
      <c r="H8" s="22" t="s">
        <v>6</v>
      </c>
      <c r="I8" s="23">
        <f>AVERAGE(E8:G8)</f>
        <v>7515</v>
      </c>
      <c r="J8" s="24">
        <f t="shared" ref="J8" si="5">SQRT(((SUM((POWER(G8-I8,2)),(POWER(F8-I8,2)),(POWER(E8-I8,2)))/(COLUMNS(E8:G8)-1))))</f>
        <v>309.98870947181285</v>
      </c>
      <c r="K8" s="24">
        <f t="shared" ref="K8" si="6">J8/I8*100</f>
        <v>4.1249329271032984</v>
      </c>
      <c r="L8" s="23">
        <f t="shared" ref="L8" si="7">((D8/3)*(SUM(E8:G8)))</f>
        <v>7515</v>
      </c>
      <c r="M8" s="23">
        <f t="shared" ref="M8" si="8">L8/D8</f>
        <v>7515</v>
      </c>
      <c r="N8" s="23">
        <f t="shared" ref="N8" si="9">ROUNDDOWN(M8,2)</f>
        <v>7515</v>
      </c>
      <c r="O8" s="23">
        <f>N8*D8</f>
        <v>7515</v>
      </c>
    </row>
    <row r="9" spans="1:18" ht="23.25" customHeight="1" x14ac:dyDescent="0.2">
      <c r="A9" s="56"/>
      <c r="B9" s="38" t="s">
        <v>24</v>
      </c>
      <c r="C9" s="38"/>
      <c r="D9" s="19"/>
      <c r="E9" s="22">
        <f>E7*D7+E8*D8</f>
        <v>26288</v>
      </c>
      <c r="F9" s="22">
        <f>F7*D7+F8*D8</f>
        <v>28251</v>
      </c>
      <c r="G9" s="22">
        <f>G7*D7+G8*D8</f>
        <v>28166</v>
      </c>
      <c r="H9" s="39"/>
      <c r="I9" s="40"/>
      <c r="J9" s="41"/>
      <c r="K9" s="41"/>
      <c r="L9" s="40"/>
      <c r="M9" s="42"/>
      <c r="N9" s="43"/>
      <c r="O9" s="44">
        <f>SUM(O7:O8)</f>
        <v>27568.3</v>
      </c>
      <c r="R9" s="31"/>
    </row>
    <row r="10" spans="1:18" s="2" customFormat="1" ht="81.75" customHeight="1" x14ac:dyDescent="0.2">
      <c r="A10" s="75" t="s">
        <v>34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26" t="e">
        <f>SUM(#REF!)</f>
        <v>#REF!</v>
      </c>
      <c r="P10" s="31"/>
      <c r="Q10" s="37"/>
    </row>
    <row r="11" spans="1:18" s="2" customFormat="1" ht="10.5" customHeight="1" x14ac:dyDescent="0.25">
      <c r="A11" s="11"/>
      <c r="B11" s="11"/>
      <c r="C11" s="11"/>
      <c r="D11" s="11"/>
      <c r="E11" s="34"/>
      <c r="F11" s="34"/>
      <c r="G11" s="48"/>
      <c r="H11" s="11"/>
      <c r="I11" s="6"/>
      <c r="J11" s="7"/>
      <c r="K11" s="7"/>
      <c r="L11" s="7"/>
      <c r="M11" s="7"/>
      <c r="N11" s="7"/>
      <c r="O11" s="27"/>
      <c r="P11" s="37"/>
      <c r="Q11" s="37"/>
    </row>
    <row r="12" spans="1:18" s="2" customFormat="1" ht="31.5" customHeight="1" x14ac:dyDescent="0.25">
      <c r="A12" s="74" t="s">
        <v>15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37"/>
      <c r="Q12" s="37"/>
    </row>
    <row r="13" spans="1:18" s="2" customFormat="1" ht="33" customHeight="1" x14ac:dyDescent="0.25">
      <c r="A13" s="73" t="s">
        <v>14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37"/>
      <c r="Q13" s="37"/>
    </row>
    <row r="14" spans="1:18" s="2" customFormat="1" ht="10.5" customHeight="1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37"/>
      <c r="Q14" s="37"/>
    </row>
    <row r="15" spans="1:18" s="2" customFormat="1" ht="9.75" customHeight="1" x14ac:dyDescent="0.25">
      <c r="A15" s="55"/>
      <c r="B15" s="55"/>
      <c r="C15" s="55"/>
      <c r="D15" s="55"/>
      <c r="E15" s="28"/>
      <c r="F15" s="28"/>
      <c r="G15" s="49"/>
      <c r="H15" s="55"/>
      <c r="I15" s="55"/>
      <c r="J15" s="55"/>
      <c r="K15" s="55"/>
      <c r="L15" s="55"/>
      <c r="M15" s="55"/>
      <c r="N15" s="55"/>
      <c r="O15" s="28"/>
      <c r="P15" s="37"/>
      <c r="Q15" s="37"/>
    </row>
    <row r="16" spans="1:18" s="4" customFormat="1" ht="27" customHeight="1" x14ac:dyDescent="0.25">
      <c r="A16" s="57"/>
      <c r="B16" s="72" t="s">
        <v>35</v>
      </c>
      <c r="C16" s="72"/>
      <c r="D16" s="72"/>
      <c r="E16" s="72"/>
      <c r="F16" s="35"/>
      <c r="G16" s="45"/>
      <c r="O16" s="29"/>
      <c r="P16" s="29"/>
      <c r="Q16" s="29"/>
    </row>
    <row r="17" spans="1:17" s="3" customFormat="1" ht="19.5" customHeight="1" x14ac:dyDescent="0.3">
      <c r="A17" s="68" t="s">
        <v>12</v>
      </c>
      <c r="B17" s="68"/>
      <c r="C17" s="68"/>
      <c r="D17" s="68"/>
      <c r="E17" s="68"/>
      <c r="F17" s="30"/>
      <c r="G17" s="50"/>
      <c r="H17" s="13"/>
      <c r="I17" s="13"/>
      <c r="J17" s="13"/>
      <c r="K17" s="13"/>
      <c r="L17" s="13"/>
      <c r="M17" s="13"/>
      <c r="N17" s="13"/>
      <c r="O17" s="30"/>
      <c r="P17" s="32"/>
      <c r="Q17" s="32"/>
    </row>
    <row r="18" spans="1:17" s="3" customFormat="1" ht="14.25" customHeight="1" x14ac:dyDescent="0.3">
      <c r="A18" s="17"/>
      <c r="B18" s="17" t="s">
        <v>26</v>
      </c>
      <c r="C18" s="18"/>
      <c r="D18" s="18"/>
      <c r="E18" s="36"/>
      <c r="F18" s="30"/>
      <c r="G18" s="50"/>
      <c r="H18" s="13"/>
      <c r="I18" s="13"/>
      <c r="J18" s="13"/>
      <c r="K18" s="13"/>
      <c r="L18" s="13"/>
      <c r="M18" s="13"/>
      <c r="N18" s="13"/>
      <c r="O18" s="30"/>
      <c r="P18" s="32"/>
      <c r="Q18" s="32"/>
    </row>
    <row r="19" spans="1:17" s="3" customFormat="1" ht="14.25" customHeight="1" x14ac:dyDescent="0.3">
      <c r="A19" s="17"/>
      <c r="B19" s="17" t="s">
        <v>27</v>
      </c>
      <c r="C19" s="18"/>
      <c r="D19" s="18"/>
      <c r="E19" s="36"/>
      <c r="F19" s="30"/>
      <c r="G19" s="50"/>
      <c r="H19" s="13"/>
      <c r="I19" s="13"/>
      <c r="J19" s="13"/>
      <c r="K19" s="13"/>
      <c r="L19" s="13"/>
      <c r="M19" s="13"/>
      <c r="N19" s="13"/>
      <c r="O19" s="30"/>
      <c r="P19" s="32"/>
      <c r="Q19" s="32"/>
    </row>
    <row r="20" spans="1:17" s="3" customFormat="1" ht="14.25" customHeight="1" x14ac:dyDescent="0.3">
      <c r="A20" s="17"/>
      <c r="B20" s="17" t="s">
        <v>16</v>
      </c>
      <c r="C20" s="18"/>
      <c r="D20" s="18"/>
      <c r="E20" s="36"/>
      <c r="F20" s="30"/>
      <c r="G20" s="50"/>
      <c r="H20" s="13"/>
      <c r="I20" s="13"/>
      <c r="J20" s="13"/>
      <c r="K20" s="13"/>
      <c r="L20" s="13"/>
      <c r="M20" s="13"/>
      <c r="N20" s="13"/>
      <c r="O20" s="30"/>
      <c r="P20" s="32"/>
      <c r="Q20" s="32"/>
    </row>
    <row r="21" spans="1:17" s="3" customFormat="1" ht="14.25" customHeight="1" x14ac:dyDescent="0.3">
      <c r="A21" s="17"/>
      <c r="B21" s="17"/>
      <c r="C21" s="18"/>
      <c r="D21" s="18"/>
      <c r="E21" s="36"/>
      <c r="F21" s="30"/>
      <c r="G21" s="50"/>
      <c r="H21" s="13"/>
      <c r="I21" s="13"/>
      <c r="J21" s="13"/>
      <c r="K21" s="13"/>
      <c r="L21" s="13"/>
      <c r="M21" s="13"/>
      <c r="N21" s="13"/>
      <c r="O21" s="30"/>
      <c r="P21" s="32"/>
      <c r="Q21" s="32"/>
    </row>
  </sheetData>
  <mergeCells count="17">
    <mergeCell ref="A17:E17"/>
    <mergeCell ref="A14:O14"/>
    <mergeCell ref="D5:D6"/>
    <mergeCell ref="E5:G5"/>
    <mergeCell ref="C5:C6"/>
    <mergeCell ref="L5:O5"/>
    <mergeCell ref="B16:E16"/>
    <mergeCell ref="A13:O13"/>
    <mergeCell ref="A12:O12"/>
    <mergeCell ref="A10:N10"/>
    <mergeCell ref="C3:O3"/>
    <mergeCell ref="C4:O4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2026-08-26T06:53:15Z</cp:lastPrinted>
  <dcterms:created xsi:type="dcterms:W3CDTF">2014-01-15T18:15:09Z</dcterms:created>
  <dcterms:modified xsi:type="dcterms:W3CDTF">2026-08-26T07:06:30Z</dcterms:modified>
</cp:coreProperties>
</file>