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-120" yWindow="-60" windowWidth="29040" windowHeight="15780"/>
  </bookViews>
  <sheets>
    <sheet name="Расчёт НМЦК" sheetId="12" r:id="rId1"/>
  </sheets>
  <definedNames>
    <definedName name="_xlnm.Print_Area" localSheetId="0">'Расчёт НМЦК'!$A$1:$R$36</definedName>
  </definedNames>
  <calcPr calcId="125725" fullPrecision="0"/>
</workbook>
</file>

<file path=xl/calcChain.xml><?xml version="1.0" encoding="utf-8"?>
<calcChain xmlns="http://schemas.openxmlformats.org/spreadsheetml/2006/main">
  <c r="Q31" i="12"/>
  <c r="O11" l="1"/>
  <c r="K11"/>
  <c r="N11" s="1"/>
  <c r="Q11" s="1"/>
  <c r="O14"/>
  <c r="O30"/>
  <c r="O29"/>
  <c r="O28"/>
  <c r="O27"/>
  <c r="O26"/>
  <c r="O25"/>
  <c r="O24"/>
  <c r="O23"/>
  <c r="O22"/>
  <c r="O21"/>
  <c r="O19"/>
  <c r="O20"/>
  <c r="O18"/>
  <c r="O17"/>
  <c r="K30"/>
  <c r="N30" s="1"/>
  <c r="K29"/>
  <c r="N29" s="1"/>
  <c r="Q29" s="1"/>
  <c r="K28"/>
  <c r="N28" s="1"/>
  <c r="Q28" s="1"/>
  <c r="K27"/>
  <c r="N27" s="1"/>
  <c r="Q27" s="1"/>
  <c r="K26"/>
  <c r="N26" s="1"/>
  <c r="K25"/>
  <c r="N25" s="1"/>
  <c r="Q25" s="1"/>
  <c r="K24"/>
  <c r="N24" s="1"/>
  <c r="K23"/>
  <c r="N23" s="1"/>
  <c r="Q23" s="1"/>
  <c r="K22"/>
  <c r="N22" s="1"/>
  <c r="Q22" s="1"/>
  <c r="K21"/>
  <c r="N21" s="1"/>
  <c r="K20"/>
  <c r="N20" s="1"/>
  <c r="K19"/>
  <c r="N19" s="1"/>
  <c r="Q19" s="1"/>
  <c r="K18"/>
  <c r="N18" s="1"/>
  <c r="K17"/>
  <c r="N17" s="1"/>
  <c r="O16"/>
  <c r="K16"/>
  <c r="N16" s="1"/>
  <c r="Q16" s="1"/>
  <c r="O15"/>
  <c r="K15"/>
  <c r="N15" s="1"/>
  <c r="Q15" s="1"/>
  <c r="K14"/>
  <c r="N14" s="1"/>
  <c r="O13"/>
  <c r="K13"/>
  <c r="N13" s="1"/>
  <c r="Q13" s="1"/>
  <c r="O12"/>
  <c r="K12"/>
  <c r="N12" s="1"/>
  <c r="Q12" s="1"/>
  <c r="P11" l="1"/>
  <c r="Q17"/>
  <c r="P17"/>
  <c r="P16"/>
  <c r="Q20"/>
  <c r="P20"/>
  <c r="Q14"/>
  <c r="P14"/>
  <c r="P15"/>
  <c r="Q18"/>
  <c r="P18"/>
  <c r="Q21"/>
  <c r="P21"/>
  <c r="Q24"/>
  <c r="P24"/>
  <c r="Q26"/>
  <c r="P26"/>
  <c r="Q30"/>
  <c r="P30"/>
  <c r="P19"/>
  <c r="P28"/>
  <c r="P22"/>
  <c r="P23"/>
  <c r="P25"/>
  <c r="P27"/>
  <c r="P29"/>
  <c r="P12"/>
  <c r="P13"/>
</calcChain>
</file>

<file path=xl/sharedStrings.xml><?xml version="1.0" encoding="utf-8"?>
<sst xmlns="http://schemas.openxmlformats.org/spreadsheetml/2006/main" count="65" uniqueCount="46">
  <si>
    <t>Среднее квадратичное отклонение</t>
  </si>
  <si>
    <t>Номер источника ценовой информации (ИЦИ №i) и цена единицы товара, работы, услуги, представленная i-тым ИЦИ (Цi), руб.</t>
  </si>
  <si>
    <t>№ п/п</t>
  </si>
  <si>
    <t>Наименование товара (работы, услуги)</t>
  </si>
  <si>
    <t>v - кол-во (объем) закупаемого товара (работы, услуги), ед.</t>
  </si>
  <si>
    <r>
      <rPr>
        <b/>
        <sz val="12"/>
        <rFont val="Times New Roman"/>
        <family val="1"/>
        <charset val="204"/>
      </rPr>
      <t>n</t>
    </r>
    <r>
      <rPr>
        <b/>
        <sz val="10"/>
        <rFont val="Times New Roman"/>
        <family val="1"/>
        <charset val="204"/>
      </rPr>
      <t xml:space="preserve"> - кол-во значений, используемых в расчете</t>
    </r>
  </si>
  <si>
    <t>Определение однородности совокупности значений выявленных цен</t>
  </si>
  <si>
    <t xml:space="preserve">                  , руб. </t>
  </si>
  <si>
    <t>ед.изм.</t>
  </si>
  <si>
    <t>ЦИ №4</t>
  </si>
  <si>
    <t>ЦИ №5</t>
  </si>
  <si>
    <t>ЦИ №6</t>
  </si>
  <si>
    <t>ЦИ №7</t>
  </si>
  <si>
    <t>ЦИ №8</t>
  </si>
  <si>
    <t>&lt;ц&gt; - средн. арифм. величина цены единицы прод-ции, руб.</t>
  </si>
  <si>
    <t>Для определения НМЦК использована ценовая информация, полученная в соответствии с  п. 3.7. Приказа 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</t>
  </si>
  <si>
    <t>усл.ед.</t>
  </si>
  <si>
    <r>
      <t xml:space="preserve">V - коэф-нт вариации
 </t>
    </r>
    <r>
      <rPr>
        <i/>
        <sz val="10"/>
        <rFont val="Times New Roman"/>
        <family val="1"/>
        <charset val="204"/>
      </rPr>
      <t>(не должен превышать 33%)</t>
    </r>
  </si>
  <si>
    <t>6= 3+4+5</t>
  </si>
  <si>
    <t xml:space="preserve">Начальная (максимальная) сумма цен единиц услуг </t>
  </si>
  <si>
    <t xml:space="preserve">      Расчет начальной (максимальной) суммы цен единиц услуг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</si>
  <si>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на оказание услуг по техническому обслуживанию и ремонту огнетушителей (ОТС - филиал РТУ РЭБОТИ (г. Калининград)) </t>
  </si>
  <si>
    <t>Реестр № 54      от 18.05.2026</t>
  </si>
  <si>
    <t>Реестр № 55      от 18.05.2026</t>
  </si>
  <si>
    <t>Реестр № 53      от 18.05.2026</t>
  </si>
  <si>
    <t xml:space="preserve">Приложение 
к справке о  конъюнктурном исследовании рынка для  определения начальной (максимальной) суммы цен единиц услуг на 2026 год </t>
  </si>
  <si>
    <t>Техническое обслуживание: перезарядка ОП-2</t>
  </si>
  <si>
    <t>Техническое обслуживание: перезарядка ОП-4</t>
  </si>
  <si>
    <t>Техническое обслуживание: перезарядка ОП-5</t>
  </si>
  <si>
    <t>Техническое обслуживание: перезарядка ОУ-3</t>
  </si>
  <si>
    <t>Техническое обслуживание: проверка ОП-2</t>
  </si>
  <si>
    <t>Техническое обслуживание: проверка ОП-4</t>
  </si>
  <si>
    <t>Техническое обслуживание: проверка ОП-5</t>
  </si>
  <si>
    <t>Техническое обслуживание: проверка ОУ-3</t>
  </si>
  <si>
    <t>Техническое обслуживание: техническое освидетельствование ОП-2</t>
  </si>
  <si>
    <t>Техническое обслуживание: техническое освидетельствование ОП-4</t>
  </si>
  <si>
    <t>Техническое обслуживание: техническое освидетельствование ОП-5</t>
  </si>
  <si>
    <t>Техническое обслуживание: техническое освидетельствование ОУ-3</t>
  </si>
  <si>
    <t>Ремонт: замена запорно-пускового устройства к ОП (до 10 л.)</t>
  </si>
  <si>
    <t>Ремонт: замена запорно-пускового устройства к ОУ (до 10 л.)</t>
  </si>
  <si>
    <t>Ремонт: замена шланга к ОП              (до 10 л.)</t>
  </si>
  <si>
    <t>Ремонт: замена  раструба к ОУ (до 10 л.)</t>
  </si>
  <si>
    <t>Ремонт: замена манометра</t>
  </si>
  <si>
    <t>Ремонт: замена распылителя/рассекателя</t>
  </si>
  <si>
    <t>Ремонт: замена уплотнительного манжета запорно-пускового устройства к ОП (до 10 л.)</t>
  </si>
  <si>
    <t>Ремонт: покраска огнетушителя до 5 л.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</si>
</sst>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0.0000"/>
  </numFmts>
  <fonts count="18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8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6" fillId="0" borderId="0" xfId="3" applyFont="1"/>
    <xf numFmtId="0" fontId="6" fillId="3" borderId="0" xfId="3" applyFont="1" applyFill="1"/>
    <xf numFmtId="0" fontId="7" fillId="0" borderId="0" xfId="3" applyFont="1" applyAlignment="1">
      <alignment horizontal="right" vertical="center" wrapText="1"/>
    </xf>
    <xf numFmtId="4" fontId="7" fillId="0" borderId="0" xfId="3" applyNumberFormat="1" applyFont="1"/>
    <xf numFmtId="0" fontId="11" fillId="4" borderId="1" xfId="3" applyFont="1" applyFill="1" applyBorder="1" applyAlignment="1">
      <alignment horizontal="center" vertical="center" wrapText="1"/>
    </xf>
    <xf numFmtId="0" fontId="11" fillId="3" borderId="1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5" borderId="1" xfId="3" applyFont="1" applyFill="1" applyBorder="1" applyAlignment="1">
      <alignment horizontal="center" vertical="center" wrapText="1"/>
    </xf>
    <xf numFmtId="4" fontId="3" fillId="3" borderId="2" xfId="3" applyNumberFormat="1" applyFont="1" applyFill="1" applyBorder="1" applyAlignment="1">
      <alignment horizontal="center" vertical="center" wrapText="1"/>
    </xf>
    <xf numFmtId="0" fontId="3" fillId="0" borderId="0" xfId="3" applyFont="1"/>
    <xf numFmtId="3" fontId="3" fillId="4" borderId="2" xfId="3" applyNumberFormat="1" applyFont="1" applyFill="1" applyBorder="1" applyAlignment="1">
      <alignment horizontal="center" vertical="center" wrapText="1"/>
    </xf>
    <xf numFmtId="0" fontId="3" fillId="4" borderId="2" xfId="3" applyFont="1" applyFill="1" applyBorder="1" applyAlignment="1">
      <alignment horizontal="center" vertical="center" wrapText="1"/>
    </xf>
    <xf numFmtId="4" fontId="3" fillId="0" borderId="2" xfId="3" applyNumberFormat="1" applyFont="1" applyFill="1" applyBorder="1" applyAlignment="1">
      <alignment horizontal="center" vertical="center" wrapText="1"/>
    </xf>
    <xf numFmtId="10" fontId="3" fillId="0" borderId="2" xfId="3" applyNumberFormat="1" applyFont="1" applyFill="1" applyBorder="1" applyAlignment="1">
      <alignment horizontal="center" vertical="center" wrapText="1"/>
    </xf>
    <xf numFmtId="0" fontId="3" fillId="5" borderId="2" xfId="3" applyFont="1" applyFill="1" applyBorder="1" applyAlignment="1">
      <alignment horizontal="center" vertical="center" wrapText="1"/>
    </xf>
    <xf numFmtId="4" fontId="3" fillId="0" borderId="0" xfId="3" applyNumberFormat="1" applyFont="1"/>
    <xf numFmtId="4" fontId="5" fillId="4" borderId="1" xfId="3" applyNumberFormat="1" applyFont="1" applyFill="1" applyBorder="1" applyAlignment="1">
      <alignment horizontal="center" vertical="center" wrapText="1"/>
    </xf>
    <xf numFmtId="0" fontId="6" fillId="0" borderId="1" xfId="3" applyFont="1" applyBorder="1"/>
    <xf numFmtId="0" fontId="8" fillId="0" borderId="0" xfId="3" applyFont="1" applyBorder="1" applyAlignment="1">
      <alignment horizontal="right" vertical="center" wrapText="1"/>
    </xf>
    <xf numFmtId="164" fontId="6" fillId="0" borderId="0" xfId="3" applyNumberFormat="1" applyFont="1"/>
    <xf numFmtId="4" fontId="6" fillId="0" borderId="0" xfId="3" applyNumberFormat="1" applyFont="1"/>
    <xf numFmtId="0" fontId="5" fillId="4" borderId="1" xfId="3" applyFont="1" applyFill="1" applyBorder="1" applyAlignment="1">
      <alignment horizontal="center" vertical="center" wrapText="1"/>
    </xf>
    <xf numFmtId="0" fontId="5" fillId="3" borderId="1" xfId="3" applyFont="1" applyFill="1" applyBorder="1" applyAlignment="1">
      <alignment horizontal="center" vertical="center" wrapText="1"/>
    </xf>
    <xf numFmtId="4" fontId="5" fillId="0" borderId="1" xfId="3" applyNumberFormat="1" applyFont="1" applyFill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top" wrapText="1"/>
    </xf>
    <xf numFmtId="4" fontId="5" fillId="4" borderId="1" xfId="3" applyNumberFormat="1" applyFont="1" applyFill="1" applyBorder="1" applyAlignment="1">
      <alignment vertical="center" wrapText="1"/>
    </xf>
    <xf numFmtId="0" fontId="12" fillId="2" borderId="0" xfId="3" applyFont="1" applyFill="1" applyBorder="1"/>
    <xf numFmtId="0" fontId="12" fillId="2" borderId="0" xfId="3" applyFont="1" applyFill="1" applyBorder="1" applyAlignment="1">
      <alignment horizontal="center" vertical="center"/>
    </xf>
    <xf numFmtId="0" fontId="13" fillId="2" borderId="0" xfId="3" applyFont="1" applyFill="1" applyBorder="1" applyAlignment="1">
      <alignment vertical="center"/>
    </xf>
    <xf numFmtId="0" fontId="12" fillId="3" borderId="0" xfId="3" applyFont="1" applyFill="1" applyBorder="1"/>
    <xf numFmtId="0" fontId="12" fillId="2" borderId="0" xfId="3" applyFont="1" applyFill="1" applyBorder="1" applyAlignment="1">
      <alignment horizontal="left" vertical="center"/>
    </xf>
    <xf numFmtId="0" fontId="12" fillId="2" borderId="0" xfId="3" applyFont="1" applyFill="1" applyBorder="1" applyAlignment="1"/>
    <xf numFmtId="0" fontId="3" fillId="4" borderId="1" xfId="3" applyFont="1" applyFill="1" applyBorder="1" applyAlignment="1">
      <alignment horizontal="center" vertical="center" wrapText="1"/>
    </xf>
    <xf numFmtId="14" fontId="9" fillId="2" borderId="0" xfId="3" applyNumberFormat="1" applyFont="1" applyFill="1" applyBorder="1" applyAlignment="1">
      <alignment horizontal="left" vertical="top" wrapText="1"/>
    </xf>
    <xf numFmtId="0" fontId="9" fillId="0" borderId="1" xfId="3" applyFont="1" applyBorder="1" applyAlignment="1">
      <alignment horizontal="center" vertical="center" wrapText="1"/>
    </xf>
    <xf numFmtId="4" fontId="3" fillId="0" borderId="1" xfId="3" applyNumberFormat="1" applyFont="1" applyFill="1" applyBorder="1" applyAlignment="1">
      <alignment horizontal="center" vertical="center" wrapText="1"/>
    </xf>
    <xf numFmtId="3" fontId="3" fillId="4" borderId="4" xfId="3" applyNumberFormat="1" applyFont="1" applyFill="1" applyBorder="1" applyAlignment="1">
      <alignment horizontal="center" vertical="center" wrapText="1"/>
    </xf>
    <xf numFmtId="0" fontId="11" fillId="3" borderId="2" xfId="3" applyFont="1" applyFill="1" applyBorder="1" applyAlignment="1">
      <alignment horizontal="center" vertical="center" wrapText="1"/>
    </xf>
    <xf numFmtId="0" fontId="11" fillId="4" borderId="0" xfId="3" applyFont="1" applyFill="1" applyBorder="1" applyAlignment="1">
      <alignment horizontal="center" vertical="center" wrapText="1"/>
    </xf>
    <xf numFmtId="0" fontId="3" fillId="4" borderId="4" xfId="3" applyFont="1" applyFill="1" applyBorder="1" applyAlignment="1">
      <alignment horizontal="center" vertical="center" wrapText="1"/>
    </xf>
    <xf numFmtId="0" fontId="3" fillId="4" borderId="6" xfId="3" applyFont="1" applyFill="1" applyBorder="1" applyAlignment="1">
      <alignment horizontal="center" vertical="center" wrapText="1"/>
    </xf>
    <xf numFmtId="4" fontId="3" fillId="0" borderId="6" xfId="3" applyNumberFormat="1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4" fontId="3" fillId="0" borderId="1" xfId="3" applyNumberFormat="1" applyFont="1" applyBorder="1" applyAlignment="1">
      <alignment horizontal="center" vertical="center" wrapText="1"/>
    </xf>
    <xf numFmtId="10" fontId="3" fillId="0" borderId="1" xfId="3" applyNumberFormat="1" applyFont="1" applyFill="1" applyBorder="1" applyAlignment="1">
      <alignment horizontal="center" vertical="center" wrapText="1"/>
    </xf>
    <xf numFmtId="0" fontId="3" fillId="5" borderId="1" xfId="3" applyFont="1" applyFill="1" applyBorder="1" applyAlignment="1">
      <alignment horizontal="center" vertical="center" wrapText="1"/>
    </xf>
    <xf numFmtId="4" fontId="3" fillId="0" borderId="3" xfId="3" applyNumberFormat="1" applyFont="1" applyFill="1" applyBorder="1" applyAlignment="1">
      <alignment horizontal="center" vertical="center" wrapText="1"/>
    </xf>
    <xf numFmtId="0" fontId="3" fillId="4" borderId="7" xfId="3" applyFont="1" applyFill="1" applyBorder="1" applyAlignment="1">
      <alignment horizontal="center" vertical="center" wrapText="1"/>
    </xf>
    <xf numFmtId="0" fontId="11" fillId="3" borderId="6" xfId="3" applyFont="1" applyFill="1" applyBorder="1" applyAlignment="1">
      <alignment horizontal="center" vertical="center" wrapText="1"/>
    </xf>
    <xf numFmtId="0" fontId="11" fillId="4" borderId="8" xfId="3" applyFont="1" applyFill="1" applyBorder="1" applyAlignment="1">
      <alignment horizontal="center" vertical="center" wrapText="1"/>
    </xf>
    <xf numFmtId="0" fontId="3" fillId="4" borderId="8" xfId="3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3" fillId="4" borderId="9" xfId="3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0" fontId="3" fillId="0" borderId="6" xfId="3" applyNumberFormat="1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center" vertical="center" wrapText="1"/>
    </xf>
    <xf numFmtId="0" fontId="5" fillId="0" borderId="0" xfId="3" applyFont="1" applyAlignment="1">
      <alignment horizontal="right" vertical="center" wrapText="1"/>
    </xf>
    <xf numFmtId="0" fontId="10" fillId="0" borderId="0" xfId="3" applyFont="1" applyAlignment="1">
      <alignment horizontal="center" vertical="center" wrapText="1"/>
    </xf>
    <xf numFmtId="0" fontId="10" fillId="0" borderId="0" xfId="3" applyFont="1" applyFill="1" applyAlignment="1">
      <alignment horizontal="center" vertical="center" wrapText="1"/>
    </xf>
    <xf numFmtId="0" fontId="15" fillId="0" borderId="0" xfId="3" applyFont="1" applyFill="1" applyAlignment="1">
      <alignment horizontal="center" vertical="center" wrapText="1"/>
    </xf>
    <xf numFmtId="0" fontId="8" fillId="0" borderId="5" xfId="3" applyFont="1" applyBorder="1" applyAlignment="1">
      <alignment horizontal="center" vertical="center" wrapText="1"/>
    </xf>
    <xf numFmtId="0" fontId="3" fillId="0" borderId="0" xfId="3" applyFont="1" applyAlignment="1">
      <alignment horizontal="left" vertical="center" wrapText="1"/>
    </xf>
    <xf numFmtId="0" fontId="14" fillId="0" borderId="0" xfId="3" applyFont="1" applyAlignment="1">
      <alignment horizontal="left" vertical="top" wrapText="1"/>
    </xf>
    <xf numFmtId="0" fontId="5" fillId="5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right" vertical="center" wrapText="1"/>
    </xf>
    <xf numFmtId="0" fontId="9" fillId="0" borderId="0" xfId="3" applyFont="1" applyBorder="1"/>
  </cellXfs>
  <cellStyles count="5">
    <cellStyle name="Обычный" xfId="0" builtinId="0"/>
    <cellStyle name="Обычный 2" xfId="1"/>
    <cellStyle name="Обычный 3" xfId="2"/>
    <cellStyle name="Обычный 4" xfId="3"/>
    <cellStyle name="Финансовый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263769</xdr:colOff>
      <xdr:row>8</xdr:row>
      <xdr:rowOff>373673</xdr:rowOff>
    </xdr:from>
    <xdr:to>
      <xdr:col>10</xdr:col>
      <xdr:colOff>654294</xdr:colOff>
      <xdr:row>8</xdr:row>
      <xdr:rowOff>592748</xdr:rowOff>
    </xdr:to>
    <xdr:pic>
      <xdr:nvPicPr>
        <xdr:cNvPr id="2" name="Рисунок 1" descr="C:\Temp\KClipboardExport\l41eo45a.gif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l="68182" t="17999" b="24001"/>
        <a:stretch>
          <a:fillRect/>
        </a:stretch>
      </xdr:blipFill>
      <xdr:spPr bwMode="auto">
        <a:xfrm>
          <a:off x="4909038" y="2762250"/>
          <a:ext cx="390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44824</xdr:colOff>
      <xdr:row>7</xdr:row>
      <xdr:rowOff>215713</xdr:rowOff>
    </xdr:from>
    <xdr:to>
      <xdr:col>16</xdr:col>
      <xdr:colOff>921253</xdr:colOff>
      <xdr:row>7</xdr:row>
      <xdr:rowOff>448235</xdr:rowOff>
    </xdr:to>
    <xdr:pic>
      <xdr:nvPicPr>
        <xdr:cNvPr id="3" name="Picture 1" descr="C:\Temp\KClipboardExport\7d4qbwfz.gif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t="13635" r="56836" b="28496"/>
        <a:stretch>
          <a:fillRect/>
        </a:stretch>
      </xdr:blipFill>
      <xdr:spPr bwMode="auto">
        <a:xfrm>
          <a:off x="10636624" y="1958788"/>
          <a:ext cx="876429" cy="232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58616</xdr:colOff>
      <xdr:row>8</xdr:row>
      <xdr:rowOff>197827</xdr:rowOff>
    </xdr:from>
    <xdr:to>
      <xdr:col>17</xdr:col>
      <xdr:colOff>10690</xdr:colOff>
      <xdr:row>8</xdr:row>
      <xdr:rowOff>592835</xdr:rowOff>
    </xdr:to>
    <xdr:pic>
      <xdr:nvPicPr>
        <xdr:cNvPr id="4" name="Picture 1" descr="C:\Temp\KClipboardExport\7d4qbwfz.gif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t="13635"/>
        <a:stretch>
          <a:fillRect/>
        </a:stretch>
      </xdr:blipFill>
      <xdr:spPr bwMode="auto">
        <a:xfrm>
          <a:off x="10301654" y="2586404"/>
          <a:ext cx="955863" cy="395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X36"/>
  <sheetViews>
    <sheetView tabSelected="1" zoomScaleNormal="100" zoomScaleSheetLayoutView="100" workbookViewId="0">
      <selection activeCell="T3" sqref="T3"/>
    </sheetView>
  </sheetViews>
  <sheetFormatPr defaultColWidth="9.140625" defaultRowHeight="15.75"/>
  <cols>
    <col min="1" max="1" width="3.5703125" style="1" customWidth="1"/>
    <col min="2" max="2" width="27.5703125" style="1" customWidth="1"/>
    <col min="3" max="3" width="12.85546875" style="1" customWidth="1"/>
    <col min="4" max="4" width="12.42578125" style="1" customWidth="1"/>
    <col min="5" max="5" width="13.140625" style="1" customWidth="1"/>
    <col min="6" max="8" width="7.85546875" style="2" hidden="1" customWidth="1"/>
    <col min="9" max="9" width="8.140625" style="2" hidden="1" customWidth="1"/>
    <col min="10" max="10" width="8.140625" style="1" hidden="1" customWidth="1"/>
    <col min="11" max="11" width="14.28515625" style="1" customWidth="1"/>
    <col min="12" max="12" width="11.140625" style="1" customWidth="1"/>
    <col min="13" max="13" width="12.5703125" style="1" customWidth="1"/>
    <col min="14" max="14" width="16.140625" style="1" customWidth="1"/>
    <col min="15" max="15" width="15" style="1" customWidth="1"/>
    <col min="16" max="16" width="14.85546875" style="1" customWidth="1"/>
    <col min="17" max="17" width="15" style="1" customWidth="1"/>
    <col min="18" max="18" width="9.140625" style="1"/>
    <col min="19" max="19" width="14" style="4" customWidth="1"/>
    <col min="20" max="20" width="10.28515625" style="1" bestFit="1" customWidth="1"/>
    <col min="21" max="21" width="13.140625" style="1" bestFit="1" customWidth="1"/>
    <col min="22" max="22" width="12.140625" style="1" bestFit="1" customWidth="1"/>
    <col min="23" max="16384" width="9.140625" style="1"/>
  </cols>
  <sheetData>
    <row r="1" spans="1:24" ht="38.25" customHeight="1">
      <c r="M1" s="57" t="s">
        <v>25</v>
      </c>
      <c r="N1" s="57"/>
      <c r="O1" s="57"/>
      <c r="P1" s="57"/>
      <c r="Q1" s="57"/>
      <c r="R1" s="57"/>
      <c r="S1" s="3"/>
      <c r="T1" s="3"/>
      <c r="U1" s="3"/>
      <c r="V1" s="3"/>
      <c r="W1" s="3"/>
      <c r="X1" s="3"/>
    </row>
    <row r="2" spans="1:24" ht="15" customHeight="1">
      <c r="A2" s="58" t="s">
        <v>20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1"/>
    </row>
    <row r="3" spans="1:24" ht="27" customHeight="1">
      <c r="A3" s="59" t="s">
        <v>21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1"/>
    </row>
    <row r="4" spans="1:24" ht="15" hidden="1" customHeight="1">
      <c r="A4" s="60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1"/>
    </row>
    <row r="5" spans="1:24" ht="15" customHeight="1">
      <c r="A5" s="62" t="s">
        <v>15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1"/>
    </row>
    <row r="6" spans="1:24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</row>
    <row r="7" spans="1:24" ht="2.25" customHeight="1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</row>
    <row r="8" spans="1:24" ht="75" customHeight="1">
      <c r="A8" s="65" t="s">
        <v>2</v>
      </c>
      <c r="B8" s="66" t="s">
        <v>3</v>
      </c>
      <c r="C8" s="67" t="s">
        <v>1</v>
      </c>
      <c r="D8" s="67"/>
      <c r="E8" s="67"/>
      <c r="F8" s="67"/>
      <c r="G8" s="67"/>
      <c r="H8" s="67"/>
      <c r="I8" s="67"/>
      <c r="J8" s="67"/>
      <c r="K8" s="67"/>
      <c r="L8" s="66" t="s">
        <v>4</v>
      </c>
      <c r="M8" s="66" t="s">
        <v>5</v>
      </c>
      <c r="N8" s="68" t="s">
        <v>6</v>
      </c>
      <c r="O8" s="68"/>
      <c r="P8" s="68"/>
      <c r="Q8" s="17" t="s">
        <v>7</v>
      </c>
      <c r="R8" s="64" t="s">
        <v>8</v>
      </c>
    </row>
    <row r="9" spans="1:24" ht="93.75" customHeight="1">
      <c r="A9" s="65"/>
      <c r="B9" s="66"/>
      <c r="C9" s="33" t="s">
        <v>22</v>
      </c>
      <c r="D9" s="33" t="s">
        <v>23</v>
      </c>
      <c r="E9" s="33" t="s">
        <v>24</v>
      </c>
      <c r="F9" s="23" t="s">
        <v>9</v>
      </c>
      <c r="G9" s="23" t="s">
        <v>10</v>
      </c>
      <c r="H9" s="23" t="s">
        <v>11</v>
      </c>
      <c r="I9" s="23" t="s">
        <v>12</v>
      </c>
      <c r="J9" s="22" t="s">
        <v>13</v>
      </c>
      <c r="K9" s="35"/>
      <c r="L9" s="66"/>
      <c r="M9" s="66"/>
      <c r="N9" s="24" t="s">
        <v>14</v>
      </c>
      <c r="O9" s="25" t="s">
        <v>0</v>
      </c>
      <c r="P9" s="25" t="s">
        <v>17</v>
      </c>
      <c r="Q9" s="26"/>
      <c r="R9" s="64"/>
    </row>
    <row r="10" spans="1:24">
      <c r="A10" s="5">
        <v>1</v>
      </c>
      <c r="B10" s="5">
        <v>2</v>
      </c>
      <c r="C10" s="50">
        <v>3</v>
      </c>
      <c r="D10" s="5">
        <v>4</v>
      </c>
      <c r="E10" s="5">
        <v>5</v>
      </c>
      <c r="F10" s="6">
        <v>6</v>
      </c>
      <c r="G10" s="6">
        <v>7</v>
      </c>
      <c r="H10" s="6">
        <v>8</v>
      </c>
      <c r="I10" s="6">
        <v>7</v>
      </c>
      <c r="J10" s="5">
        <v>7</v>
      </c>
      <c r="K10" s="5" t="s">
        <v>18</v>
      </c>
      <c r="L10" s="5">
        <v>7</v>
      </c>
      <c r="M10" s="5">
        <v>8</v>
      </c>
      <c r="N10" s="7">
        <v>9</v>
      </c>
      <c r="O10" s="7">
        <v>10</v>
      </c>
      <c r="P10" s="7">
        <v>11</v>
      </c>
      <c r="Q10" s="5">
        <v>12</v>
      </c>
      <c r="R10" s="8">
        <v>13</v>
      </c>
    </row>
    <row r="11" spans="1:24" ht="31.5" customHeight="1">
      <c r="A11" s="33">
        <v>1</v>
      </c>
      <c r="B11" s="52" t="s">
        <v>26</v>
      </c>
      <c r="C11" s="40">
        <v>350</v>
      </c>
      <c r="D11" s="12">
        <v>350</v>
      </c>
      <c r="E11" s="12">
        <v>280</v>
      </c>
      <c r="F11" s="38"/>
      <c r="G11" s="38"/>
      <c r="H11" s="38"/>
      <c r="I11" s="38"/>
      <c r="J11" s="39"/>
      <c r="K11" s="44">
        <f t="shared" ref="K11:K13" si="0">SUM(C11:J11)</f>
        <v>980</v>
      </c>
      <c r="L11" s="12">
        <v>1</v>
      </c>
      <c r="M11" s="12">
        <v>3</v>
      </c>
      <c r="N11" s="36">
        <f t="shared" ref="N11:N13" si="1">K11/M11</f>
        <v>326.67</v>
      </c>
      <c r="O11" s="13">
        <f t="shared" ref="O11:O13" si="2">STDEV(C11:J11)</f>
        <v>40.409999999999997</v>
      </c>
      <c r="P11" s="14">
        <f t="shared" ref="P11:P13" si="3">O11/N11</f>
        <v>0.1237</v>
      </c>
      <c r="Q11" s="13">
        <f t="shared" ref="Q11:Q13" si="4">N11*L11</f>
        <v>326.67</v>
      </c>
      <c r="R11" s="15" t="s">
        <v>16</v>
      </c>
    </row>
    <row r="12" spans="1:24" ht="29.25" customHeight="1">
      <c r="A12" s="33">
        <v>2</v>
      </c>
      <c r="B12" s="52" t="s">
        <v>27</v>
      </c>
      <c r="C12" s="51">
        <v>550</v>
      </c>
      <c r="D12" s="33">
        <v>500</v>
      </c>
      <c r="E12" s="33">
        <v>390</v>
      </c>
      <c r="F12" s="6"/>
      <c r="G12" s="6"/>
      <c r="H12" s="6"/>
      <c r="I12" s="6"/>
      <c r="J12" s="5"/>
      <c r="K12" s="44">
        <f t="shared" si="0"/>
        <v>1440</v>
      </c>
      <c r="L12" s="33">
        <v>1</v>
      </c>
      <c r="M12" s="33">
        <v>3</v>
      </c>
      <c r="N12" s="36">
        <f t="shared" si="1"/>
        <v>480</v>
      </c>
      <c r="O12" s="36">
        <f t="shared" si="2"/>
        <v>81.849999999999994</v>
      </c>
      <c r="P12" s="45">
        <f t="shared" si="3"/>
        <v>0.17050000000000001</v>
      </c>
      <c r="Q12" s="13">
        <f t="shared" si="4"/>
        <v>480</v>
      </c>
      <c r="R12" s="46" t="s">
        <v>16</v>
      </c>
    </row>
    <row r="13" spans="1:24" ht="31.5" customHeight="1">
      <c r="A13" s="33">
        <v>3</v>
      </c>
      <c r="B13" s="52" t="s">
        <v>28</v>
      </c>
      <c r="C13" s="48">
        <v>650</v>
      </c>
      <c r="D13" s="41">
        <v>600</v>
      </c>
      <c r="E13" s="41">
        <v>430</v>
      </c>
      <c r="F13" s="49"/>
      <c r="G13" s="49"/>
      <c r="H13" s="49"/>
      <c r="I13" s="49"/>
      <c r="J13" s="39"/>
      <c r="K13" s="44">
        <f t="shared" si="0"/>
        <v>1680</v>
      </c>
      <c r="L13" s="41">
        <v>1</v>
      </c>
      <c r="M13" s="41">
        <v>3</v>
      </c>
      <c r="N13" s="47">
        <f t="shared" si="1"/>
        <v>560</v>
      </c>
      <c r="O13" s="42">
        <f t="shared" si="2"/>
        <v>115.33</v>
      </c>
      <c r="P13" s="55">
        <f t="shared" si="3"/>
        <v>0.2059</v>
      </c>
      <c r="Q13" s="36">
        <f t="shared" si="4"/>
        <v>560</v>
      </c>
      <c r="R13" s="43" t="s">
        <v>16</v>
      </c>
    </row>
    <row r="14" spans="1:24" s="10" customFormat="1" ht="30">
      <c r="A14" s="33">
        <v>4</v>
      </c>
      <c r="B14" s="54" t="s">
        <v>29</v>
      </c>
      <c r="C14" s="37">
        <v>650</v>
      </c>
      <c r="D14" s="11">
        <v>460</v>
      </c>
      <c r="E14" s="11">
        <v>570</v>
      </c>
      <c r="F14" s="9"/>
      <c r="G14" s="9"/>
      <c r="H14" s="9"/>
      <c r="I14" s="9"/>
      <c r="K14" s="44">
        <f t="shared" ref="K14:K30" si="5">SUM(C14:J14)</f>
        <v>1680</v>
      </c>
      <c r="L14" s="11">
        <v>1</v>
      </c>
      <c r="M14" s="12">
        <v>3</v>
      </c>
      <c r="N14" s="36">
        <f t="shared" ref="N14" si="6">K14/M14</f>
        <v>560</v>
      </c>
      <c r="O14" s="13">
        <f t="shared" ref="O14:O30" si="7">STDEV(C14:J14)</f>
        <v>95.39</v>
      </c>
      <c r="P14" s="14">
        <f t="shared" ref="P14" si="8">O14/N14</f>
        <v>0.17030000000000001</v>
      </c>
      <c r="Q14" s="13">
        <f t="shared" ref="Q14" si="9">N14*L14</f>
        <v>560</v>
      </c>
      <c r="R14" s="15" t="s">
        <v>16</v>
      </c>
      <c r="S14" s="16"/>
    </row>
    <row r="15" spans="1:24" s="10" customFormat="1" ht="30">
      <c r="A15" s="53">
        <v>5</v>
      </c>
      <c r="B15" s="52" t="s">
        <v>30</v>
      </c>
      <c r="C15" s="37">
        <v>130</v>
      </c>
      <c r="D15" s="11">
        <v>145</v>
      </c>
      <c r="E15" s="11">
        <v>140</v>
      </c>
      <c r="F15" s="9"/>
      <c r="G15" s="9"/>
      <c r="H15" s="9"/>
      <c r="I15" s="9"/>
      <c r="K15" s="44">
        <f t="shared" si="5"/>
        <v>415</v>
      </c>
      <c r="L15" s="11">
        <v>1</v>
      </c>
      <c r="M15" s="12">
        <v>3</v>
      </c>
      <c r="N15" s="36">
        <f t="shared" ref="N15:N30" si="10">K15/M15</f>
        <v>138.33000000000001</v>
      </c>
      <c r="O15" s="36">
        <f t="shared" si="7"/>
        <v>7.64</v>
      </c>
      <c r="P15" s="45">
        <f t="shared" ref="P15:P30" si="11">O15/N15</f>
        <v>5.5199999999999999E-2</v>
      </c>
      <c r="Q15" s="36">
        <f t="shared" ref="Q15:Q30" si="12">N15*L15</f>
        <v>138.33000000000001</v>
      </c>
      <c r="R15" s="15" t="s">
        <v>16</v>
      </c>
      <c r="S15" s="16"/>
    </row>
    <row r="16" spans="1:24" s="10" customFormat="1" ht="30">
      <c r="A16" s="53">
        <v>6</v>
      </c>
      <c r="B16" s="52" t="s">
        <v>31</v>
      </c>
      <c r="C16" s="37">
        <v>160</v>
      </c>
      <c r="D16" s="11">
        <v>160</v>
      </c>
      <c r="E16" s="11">
        <v>180</v>
      </c>
      <c r="F16" s="9"/>
      <c r="G16" s="9"/>
      <c r="H16" s="9"/>
      <c r="I16" s="9"/>
      <c r="K16" s="44">
        <f t="shared" si="5"/>
        <v>500</v>
      </c>
      <c r="L16" s="11">
        <v>1</v>
      </c>
      <c r="M16" s="12">
        <v>3</v>
      </c>
      <c r="N16" s="36">
        <f t="shared" si="10"/>
        <v>166.67</v>
      </c>
      <c r="O16" s="36">
        <f t="shared" si="7"/>
        <v>11.55</v>
      </c>
      <c r="P16" s="45">
        <f t="shared" si="11"/>
        <v>6.93E-2</v>
      </c>
      <c r="Q16" s="36">
        <f t="shared" si="12"/>
        <v>166.67</v>
      </c>
      <c r="R16" s="15" t="s">
        <v>16</v>
      </c>
      <c r="S16" s="16"/>
    </row>
    <row r="17" spans="1:19" s="10" customFormat="1" ht="30">
      <c r="A17" s="53">
        <v>7</v>
      </c>
      <c r="B17" s="52" t="s">
        <v>32</v>
      </c>
      <c r="C17" s="37">
        <v>170</v>
      </c>
      <c r="D17" s="11">
        <v>160</v>
      </c>
      <c r="E17" s="11">
        <v>200</v>
      </c>
      <c r="F17" s="9"/>
      <c r="G17" s="9"/>
      <c r="H17" s="9"/>
      <c r="I17" s="9"/>
      <c r="K17" s="44">
        <f t="shared" si="5"/>
        <v>530</v>
      </c>
      <c r="L17" s="11">
        <v>1</v>
      </c>
      <c r="M17" s="12">
        <v>3</v>
      </c>
      <c r="N17" s="36">
        <f t="shared" si="10"/>
        <v>176.67</v>
      </c>
      <c r="O17" s="36">
        <f t="shared" si="7"/>
        <v>20.82</v>
      </c>
      <c r="P17" s="45">
        <f t="shared" si="11"/>
        <v>0.1178</v>
      </c>
      <c r="Q17" s="36">
        <f t="shared" si="12"/>
        <v>176.67</v>
      </c>
      <c r="R17" s="15" t="s">
        <v>16</v>
      </c>
      <c r="S17" s="16"/>
    </row>
    <row r="18" spans="1:19" s="10" customFormat="1" ht="30">
      <c r="A18" s="53">
        <v>8</v>
      </c>
      <c r="B18" s="52" t="s">
        <v>33</v>
      </c>
      <c r="C18" s="37">
        <v>160</v>
      </c>
      <c r="D18" s="11">
        <v>145</v>
      </c>
      <c r="E18" s="11">
        <v>160</v>
      </c>
      <c r="F18" s="9"/>
      <c r="G18" s="9"/>
      <c r="H18" s="9"/>
      <c r="I18" s="9"/>
      <c r="K18" s="44">
        <f t="shared" si="5"/>
        <v>465</v>
      </c>
      <c r="L18" s="11">
        <v>1</v>
      </c>
      <c r="M18" s="12">
        <v>3</v>
      </c>
      <c r="N18" s="36">
        <f t="shared" si="10"/>
        <v>155</v>
      </c>
      <c r="O18" s="36">
        <f t="shared" si="7"/>
        <v>8.66</v>
      </c>
      <c r="P18" s="45">
        <f t="shared" si="11"/>
        <v>5.5899999999999998E-2</v>
      </c>
      <c r="Q18" s="36">
        <f t="shared" si="12"/>
        <v>155</v>
      </c>
      <c r="R18" s="15" t="s">
        <v>16</v>
      </c>
      <c r="S18" s="16"/>
    </row>
    <row r="19" spans="1:19" s="10" customFormat="1" ht="45">
      <c r="A19" s="53">
        <v>9</v>
      </c>
      <c r="B19" s="52" t="s">
        <v>34</v>
      </c>
      <c r="C19" s="37">
        <v>250</v>
      </c>
      <c r="D19" s="11">
        <v>200</v>
      </c>
      <c r="E19" s="11">
        <v>250</v>
      </c>
      <c r="F19" s="9"/>
      <c r="G19" s="9"/>
      <c r="H19" s="9"/>
      <c r="I19" s="9"/>
      <c r="K19" s="44">
        <f t="shared" si="5"/>
        <v>700</v>
      </c>
      <c r="L19" s="11">
        <v>1</v>
      </c>
      <c r="M19" s="12">
        <v>3</v>
      </c>
      <c r="N19" s="36">
        <f t="shared" si="10"/>
        <v>233.33</v>
      </c>
      <c r="O19" s="36">
        <f t="shared" si="7"/>
        <v>28.87</v>
      </c>
      <c r="P19" s="45">
        <f t="shared" si="11"/>
        <v>0.1237</v>
      </c>
      <c r="Q19" s="36">
        <f t="shared" si="12"/>
        <v>233.33</v>
      </c>
      <c r="R19" s="15" t="s">
        <v>16</v>
      </c>
      <c r="S19" s="16"/>
    </row>
    <row r="20" spans="1:19" s="10" customFormat="1" ht="45">
      <c r="A20" s="53">
        <v>10</v>
      </c>
      <c r="B20" s="52" t="s">
        <v>35</v>
      </c>
      <c r="C20" s="37">
        <v>250</v>
      </c>
      <c r="D20" s="11">
        <v>200</v>
      </c>
      <c r="E20" s="11">
        <v>250</v>
      </c>
      <c r="F20" s="9"/>
      <c r="G20" s="9"/>
      <c r="H20" s="9"/>
      <c r="I20" s="9"/>
      <c r="K20" s="44">
        <f t="shared" si="5"/>
        <v>700</v>
      </c>
      <c r="L20" s="11">
        <v>1</v>
      </c>
      <c r="M20" s="12">
        <v>3</v>
      </c>
      <c r="N20" s="36">
        <f t="shared" si="10"/>
        <v>233.33</v>
      </c>
      <c r="O20" s="36">
        <f t="shared" si="7"/>
        <v>28.87</v>
      </c>
      <c r="P20" s="45">
        <f t="shared" si="11"/>
        <v>0.1237</v>
      </c>
      <c r="Q20" s="36">
        <f t="shared" si="12"/>
        <v>233.33</v>
      </c>
      <c r="R20" s="15" t="s">
        <v>16</v>
      </c>
      <c r="S20" s="16"/>
    </row>
    <row r="21" spans="1:19" s="10" customFormat="1" ht="45">
      <c r="A21" s="53">
        <v>11</v>
      </c>
      <c r="B21" s="52" t="s">
        <v>36</v>
      </c>
      <c r="C21" s="37">
        <v>250</v>
      </c>
      <c r="D21" s="11">
        <v>230</v>
      </c>
      <c r="E21" s="11">
        <v>250</v>
      </c>
      <c r="F21" s="9"/>
      <c r="G21" s="9"/>
      <c r="H21" s="9"/>
      <c r="I21" s="9"/>
      <c r="K21" s="44">
        <f t="shared" si="5"/>
        <v>730</v>
      </c>
      <c r="L21" s="11">
        <v>1</v>
      </c>
      <c r="M21" s="12">
        <v>3</v>
      </c>
      <c r="N21" s="36">
        <f t="shared" si="10"/>
        <v>243.33</v>
      </c>
      <c r="O21" s="36">
        <f t="shared" si="7"/>
        <v>11.55</v>
      </c>
      <c r="P21" s="45">
        <f t="shared" si="11"/>
        <v>4.7500000000000001E-2</v>
      </c>
      <c r="Q21" s="36">
        <f t="shared" si="12"/>
        <v>243.33</v>
      </c>
      <c r="R21" s="15" t="s">
        <v>16</v>
      </c>
      <c r="S21" s="16"/>
    </row>
    <row r="22" spans="1:19" s="10" customFormat="1" ht="45">
      <c r="A22" s="53">
        <v>12</v>
      </c>
      <c r="B22" s="52" t="s">
        <v>37</v>
      </c>
      <c r="C22" s="37">
        <v>300</v>
      </c>
      <c r="D22" s="11">
        <v>220</v>
      </c>
      <c r="E22" s="11">
        <v>250</v>
      </c>
      <c r="F22" s="9"/>
      <c r="G22" s="9"/>
      <c r="H22" s="9"/>
      <c r="I22" s="9"/>
      <c r="K22" s="44">
        <f t="shared" si="5"/>
        <v>770</v>
      </c>
      <c r="L22" s="11">
        <v>1</v>
      </c>
      <c r="M22" s="12">
        <v>3</v>
      </c>
      <c r="N22" s="36">
        <f t="shared" si="10"/>
        <v>256.67</v>
      </c>
      <c r="O22" s="36">
        <f t="shared" si="7"/>
        <v>40.409999999999997</v>
      </c>
      <c r="P22" s="45">
        <f t="shared" si="11"/>
        <v>0.15740000000000001</v>
      </c>
      <c r="Q22" s="36">
        <f t="shared" si="12"/>
        <v>256.67</v>
      </c>
      <c r="R22" s="15" t="s">
        <v>16</v>
      </c>
      <c r="S22" s="16"/>
    </row>
    <row r="23" spans="1:19" s="10" customFormat="1" ht="45">
      <c r="A23" s="53">
        <v>13</v>
      </c>
      <c r="B23" s="52" t="s">
        <v>38</v>
      </c>
      <c r="C23" s="37">
        <v>450</v>
      </c>
      <c r="D23" s="11">
        <v>455</v>
      </c>
      <c r="E23" s="11">
        <v>390</v>
      </c>
      <c r="F23" s="9"/>
      <c r="G23" s="9"/>
      <c r="H23" s="9"/>
      <c r="I23" s="9"/>
      <c r="K23" s="44">
        <f t="shared" si="5"/>
        <v>1295</v>
      </c>
      <c r="L23" s="11">
        <v>1</v>
      </c>
      <c r="M23" s="12">
        <v>3</v>
      </c>
      <c r="N23" s="36">
        <f t="shared" si="10"/>
        <v>431.67</v>
      </c>
      <c r="O23" s="36">
        <f t="shared" si="7"/>
        <v>36.17</v>
      </c>
      <c r="P23" s="45">
        <f t="shared" si="11"/>
        <v>8.3799999999999999E-2</v>
      </c>
      <c r="Q23" s="36">
        <f t="shared" si="12"/>
        <v>431.67</v>
      </c>
      <c r="R23" s="15" t="s">
        <v>16</v>
      </c>
      <c r="S23" s="16"/>
    </row>
    <row r="24" spans="1:19" s="10" customFormat="1" ht="45">
      <c r="A24" s="53">
        <v>14</v>
      </c>
      <c r="B24" s="52" t="s">
        <v>39</v>
      </c>
      <c r="C24" s="37">
        <v>450</v>
      </c>
      <c r="D24" s="11">
        <v>580</v>
      </c>
      <c r="E24" s="11">
        <v>500</v>
      </c>
      <c r="F24" s="9"/>
      <c r="G24" s="9"/>
      <c r="H24" s="9"/>
      <c r="I24" s="9"/>
      <c r="K24" s="44">
        <f t="shared" si="5"/>
        <v>1530</v>
      </c>
      <c r="L24" s="11">
        <v>1</v>
      </c>
      <c r="M24" s="12">
        <v>3</v>
      </c>
      <c r="N24" s="36">
        <f t="shared" si="10"/>
        <v>510</v>
      </c>
      <c r="O24" s="36">
        <f t="shared" si="7"/>
        <v>65.569999999999993</v>
      </c>
      <c r="P24" s="45">
        <f t="shared" si="11"/>
        <v>0.12859999999999999</v>
      </c>
      <c r="Q24" s="36">
        <f t="shared" si="12"/>
        <v>510</v>
      </c>
      <c r="R24" s="15" t="s">
        <v>16</v>
      </c>
      <c r="S24" s="16"/>
    </row>
    <row r="25" spans="1:19" s="10" customFormat="1" ht="30">
      <c r="A25" s="53">
        <v>15</v>
      </c>
      <c r="B25" s="52" t="s">
        <v>40</v>
      </c>
      <c r="C25" s="37">
        <v>160</v>
      </c>
      <c r="D25" s="11">
        <v>140</v>
      </c>
      <c r="E25" s="11">
        <v>120</v>
      </c>
      <c r="F25" s="9"/>
      <c r="G25" s="9"/>
      <c r="H25" s="9"/>
      <c r="I25" s="9"/>
      <c r="K25" s="44">
        <f t="shared" si="5"/>
        <v>420</v>
      </c>
      <c r="L25" s="11">
        <v>1</v>
      </c>
      <c r="M25" s="12">
        <v>3</v>
      </c>
      <c r="N25" s="36">
        <f t="shared" si="10"/>
        <v>140</v>
      </c>
      <c r="O25" s="36">
        <f t="shared" si="7"/>
        <v>20</v>
      </c>
      <c r="P25" s="45">
        <f t="shared" si="11"/>
        <v>0.1429</v>
      </c>
      <c r="Q25" s="36">
        <f t="shared" si="12"/>
        <v>140</v>
      </c>
      <c r="R25" s="15" t="s">
        <v>16</v>
      </c>
      <c r="S25" s="16"/>
    </row>
    <row r="26" spans="1:19" s="10" customFormat="1" ht="30">
      <c r="A26" s="53">
        <v>16</v>
      </c>
      <c r="B26" s="52" t="s">
        <v>41</v>
      </c>
      <c r="C26" s="37">
        <v>180</v>
      </c>
      <c r="D26" s="11">
        <v>120</v>
      </c>
      <c r="E26" s="11">
        <v>120</v>
      </c>
      <c r="F26" s="9"/>
      <c r="G26" s="9"/>
      <c r="H26" s="9"/>
      <c r="I26" s="9"/>
      <c r="K26" s="44">
        <f t="shared" si="5"/>
        <v>420</v>
      </c>
      <c r="L26" s="11">
        <v>1</v>
      </c>
      <c r="M26" s="12">
        <v>3</v>
      </c>
      <c r="N26" s="36">
        <f t="shared" si="10"/>
        <v>140</v>
      </c>
      <c r="O26" s="36">
        <f t="shared" si="7"/>
        <v>34.64</v>
      </c>
      <c r="P26" s="45">
        <f t="shared" si="11"/>
        <v>0.24740000000000001</v>
      </c>
      <c r="Q26" s="36">
        <f t="shared" si="12"/>
        <v>140</v>
      </c>
      <c r="R26" s="15" t="s">
        <v>16</v>
      </c>
      <c r="S26" s="16"/>
    </row>
    <row r="27" spans="1:19" s="10" customFormat="1" ht="15">
      <c r="A27" s="53">
        <v>17</v>
      </c>
      <c r="B27" s="52" t="s">
        <v>42</v>
      </c>
      <c r="C27" s="37">
        <v>150</v>
      </c>
      <c r="D27" s="11">
        <v>140</v>
      </c>
      <c r="E27" s="11">
        <v>170</v>
      </c>
      <c r="F27" s="9"/>
      <c r="G27" s="9"/>
      <c r="H27" s="9"/>
      <c r="I27" s="9"/>
      <c r="K27" s="44">
        <f t="shared" si="5"/>
        <v>460</v>
      </c>
      <c r="L27" s="11">
        <v>1</v>
      </c>
      <c r="M27" s="12">
        <v>3</v>
      </c>
      <c r="N27" s="36">
        <f t="shared" si="10"/>
        <v>153.33000000000001</v>
      </c>
      <c r="O27" s="36">
        <f t="shared" si="7"/>
        <v>15.28</v>
      </c>
      <c r="P27" s="45">
        <f t="shared" si="11"/>
        <v>9.9699999999999997E-2</v>
      </c>
      <c r="Q27" s="36">
        <f t="shared" si="12"/>
        <v>153.33000000000001</v>
      </c>
      <c r="R27" s="15" t="s">
        <v>16</v>
      </c>
      <c r="S27" s="16"/>
    </row>
    <row r="28" spans="1:19" s="10" customFormat="1" ht="30">
      <c r="A28" s="53">
        <v>18</v>
      </c>
      <c r="B28" s="52" t="s">
        <v>43</v>
      </c>
      <c r="C28" s="37">
        <v>80</v>
      </c>
      <c r="D28" s="11">
        <v>60</v>
      </c>
      <c r="E28" s="11">
        <v>50</v>
      </c>
      <c r="F28" s="9"/>
      <c r="G28" s="9"/>
      <c r="H28" s="9"/>
      <c r="I28" s="9"/>
      <c r="K28" s="44">
        <f t="shared" si="5"/>
        <v>190</v>
      </c>
      <c r="L28" s="11">
        <v>1</v>
      </c>
      <c r="M28" s="12">
        <v>3</v>
      </c>
      <c r="N28" s="36">
        <f t="shared" si="10"/>
        <v>63.33</v>
      </c>
      <c r="O28" s="36">
        <f t="shared" si="7"/>
        <v>15.28</v>
      </c>
      <c r="P28" s="45">
        <f t="shared" si="11"/>
        <v>0.24129999999999999</v>
      </c>
      <c r="Q28" s="36">
        <f t="shared" si="12"/>
        <v>63.33</v>
      </c>
      <c r="R28" s="15" t="s">
        <v>16</v>
      </c>
      <c r="S28" s="16"/>
    </row>
    <row r="29" spans="1:19" s="10" customFormat="1" ht="60">
      <c r="A29" s="53">
        <v>19</v>
      </c>
      <c r="B29" s="52" t="s">
        <v>44</v>
      </c>
      <c r="C29" s="37">
        <v>80</v>
      </c>
      <c r="D29" s="11">
        <v>50</v>
      </c>
      <c r="E29" s="11">
        <v>50</v>
      </c>
      <c r="F29" s="9"/>
      <c r="G29" s="9"/>
      <c r="H29" s="9"/>
      <c r="I29" s="9"/>
      <c r="K29" s="44">
        <f t="shared" si="5"/>
        <v>180</v>
      </c>
      <c r="L29" s="11">
        <v>1</v>
      </c>
      <c r="M29" s="12">
        <v>3</v>
      </c>
      <c r="N29" s="36">
        <f t="shared" si="10"/>
        <v>60</v>
      </c>
      <c r="O29" s="36">
        <f t="shared" si="7"/>
        <v>17.32</v>
      </c>
      <c r="P29" s="45">
        <f t="shared" si="11"/>
        <v>0.28870000000000001</v>
      </c>
      <c r="Q29" s="36">
        <f t="shared" si="12"/>
        <v>60</v>
      </c>
      <c r="R29" s="15" t="s">
        <v>16</v>
      </c>
      <c r="S29" s="16"/>
    </row>
    <row r="30" spans="1:19" s="10" customFormat="1" ht="30">
      <c r="A30" s="53">
        <v>20</v>
      </c>
      <c r="B30" s="52" t="s">
        <v>45</v>
      </c>
      <c r="C30" s="37">
        <v>250</v>
      </c>
      <c r="D30" s="11">
        <v>200</v>
      </c>
      <c r="E30" s="11">
        <v>170</v>
      </c>
      <c r="F30" s="9"/>
      <c r="G30" s="9"/>
      <c r="H30" s="9"/>
      <c r="I30" s="9"/>
      <c r="K30" s="44">
        <f t="shared" si="5"/>
        <v>620</v>
      </c>
      <c r="L30" s="11">
        <v>1</v>
      </c>
      <c r="M30" s="12">
        <v>3</v>
      </c>
      <c r="N30" s="36">
        <f t="shared" si="10"/>
        <v>206.67</v>
      </c>
      <c r="O30" s="36">
        <f t="shared" si="7"/>
        <v>40.409999999999997</v>
      </c>
      <c r="P30" s="45">
        <f t="shared" si="11"/>
        <v>0.19550000000000001</v>
      </c>
      <c r="Q30" s="36">
        <f t="shared" si="12"/>
        <v>206.67</v>
      </c>
      <c r="R30" s="15" t="s">
        <v>16</v>
      </c>
      <c r="S30" s="16"/>
    </row>
    <row r="31" spans="1:19" ht="15.75" customHeight="1">
      <c r="A31" s="69" t="s">
        <v>19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56">
        <f>SUM(Q11:Q30)</f>
        <v>5235</v>
      </c>
      <c r="R31" s="18"/>
    </row>
    <row r="32" spans="1:19" ht="15.75" customHeight="1">
      <c r="A32" s="19"/>
      <c r="C32" s="21"/>
    </row>
    <row r="33" spans="1:19" ht="15">
      <c r="A33" s="29"/>
      <c r="B33" s="34"/>
      <c r="C33" s="27"/>
      <c r="D33" s="27"/>
      <c r="E33" s="27"/>
      <c r="F33" s="30"/>
      <c r="G33" s="30"/>
      <c r="H33" s="30"/>
      <c r="I33" s="30"/>
      <c r="J33" s="27"/>
      <c r="K33" s="27"/>
      <c r="L33" s="27"/>
      <c r="M33" s="27"/>
      <c r="N33" s="32"/>
      <c r="O33" s="32"/>
      <c r="P33" s="31"/>
      <c r="Q33" s="28"/>
      <c r="R33" s="27"/>
      <c r="S33" s="1"/>
    </row>
    <row r="34" spans="1:19">
      <c r="B34" s="70"/>
    </row>
    <row r="35" spans="1:19">
      <c r="B35" s="70"/>
      <c r="K35" s="20"/>
      <c r="Q35" s="21"/>
    </row>
    <row r="36" spans="1:19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</row>
  </sheetData>
  <mergeCells count="14">
    <mergeCell ref="B36:R36"/>
    <mergeCell ref="R8:R9"/>
    <mergeCell ref="A8:A9"/>
    <mergeCell ref="B8:B9"/>
    <mergeCell ref="C8:K8"/>
    <mergeCell ref="L8:L9"/>
    <mergeCell ref="M8:M9"/>
    <mergeCell ref="N8:P8"/>
    <mergeCell ref="A31:P31"/>
    <mergeCell ref="M1:R1"/>
    <mergeCell ref="A2:R2"/>
    <mergeCell ref="A3:R4"/>
    <mergeCell ref="A7:R7"/>
    <mergeCell ref="A5:R6"/>
  </mergeCells>
  <printOptions horizontalCentered="1"/>
  <pageMargins left="0.59055118110236227" right="0.27559055118110237" top="0.59055118110236227" bottom="0.19685039370078741" header="0" footer="0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Расчёт НМЦК</vt:lpstr>
      <vt:lpstr>'Расчёт НМЦК'!Область_печати</vt:lpstr>
    </vt:vector>
  </TitlesOfParts>
  <LinksUpToDate>false</LinksUpToDate>
  <SharedDoc>false</SharedDoc>
  <HyperlinksChanged>false</HyperlinksChanged>
  <AppVersion>12.0000</AppVersion>
</Properties>
</file>