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купки\Иглы и расходники\"/>
    </mc:Choice>
  </mc:AlternateContent>
  <bookViews>
    <workbookView xWindow="0" yWindow="0" windowWidth="27570" windowHeight="11655"/>
  </bookViews>
  <sheets>
    <sheet name="расходники" sheetId="6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" i="6" l="1"/>
  <c r="N21" i="6" s="1"/>
  <c r="P21" i="6" s="1"/>
  <c r="L21" i="6"/>
  <c r="I21" i="6"/>
  <c r="J21" i="6" s="1"/>
  <c r="K21" i="6" s="1"/>
  <c r="M20" i="6"/>
  <c r="N20" i="6" s="1"/>
  <c r="P20" i="6" s="1"/>
  <c r="L20" i="6"/>
  <c r="I20" i="6"/>
  <c r="J20" i="6" s="1"/>
  <c r="K20" i="6" s="1"/>
  <c r="M19" i="6"/>
  <c r="N19" i="6" s="1"/>
  <c r="P19" i="6" s="1"/>
  <c r="L19" i="6"/>
  <c r="I19" i="6"/>
  <c r="J19" i="6" s="1"/>
  <c r="K19" i="6" s="1"/>
  <c r="M18" i="6"/>
  <c r="N18" i="6" s="1"/>
  <c r="P18" i="6" s="1"/>
  <c r="L18" i="6"/>
  <c r="I18" i="6"/>
  <c r="J18" i="6" s="1"/>
  <c r="K18" i="6" s="1"/>
  <c r="M17" i="6"/>
  <c r="N17" i="6" s="1"/>
  <c r="P17" i="6" s="1"/>
  <c r="L17" i="6"/>
  <c r="I17" i="6"/>
  <c r="J17" i="6" s="1"/>
  <c r="K17" i="6" s="1"/>
  <c r="I16" i="6"/>
  <c r="J16" i="6"/>
  <c r="K16" i="6"/>
  <c r="L16" i="6"/>
  <c r="M16" i="6"/>
  <c r="N16" i="6"/>
  <c r="P16" i="6"/>
  <c r="I5" i="6" l="1"/>
  <c r="J5" i="6" s="1"/>
  <c r="K5" i="6" s="1"/>
  <c r="L5" i="6"/>
  <c r="M5" i="6" s="1"/>
  <c r="N5" i="6" s="1"/>
  <c r="P5" i="6" s="1"/>
  <c r="I6" i="6"/>
  <c r="J6" i="6" s="1"/>
  <c r="K6" i="6" s="1"/>
  <c r="L6" i="6"/>
  <c r="M6" i="6" s="1"/>
  <c r="N6" i="6" s="1"/>
  <c r="P6" i="6" s="1"/>
  <c r="I7" i="6"/>
  <c r="J7" i="6" s="1"/>
  <c r="K7" i="6" s="1"/>
  <c r="L7" i="6"/>
  <c r="M7" i="6" s="1"/>
  <c r="N7" i="6" s="1"/>
  <c r="P7" i="6" s="1"/>
  <c r="I8" i="6"/>
  <c r="J8" i="6" s="1"/>
  <c r="K8" i="6" s="1"/>
  <c r="L8" i="6"/>
  <c r="M8" i="6" s="1"/>
  <c r="N8" i="6" s="1"/>
  <c r="P8" i="6" s="1"/>
  <c r="I9" i="6"/>
  <c r="J9" i="6" s="1"/>
  <c r="K9" i="6" s="1"/>
  <c r="L9" i="6"/>
  <c r="M9" i="6" s="1"/>
  <c r="N9" i="6" s="1"/>
  <c r="P9" i="6" s="1"/>
  <c r="I10" i="6"/>
  <c r="J10" i="6" s="1"/>
  <c r="K10" i="6" s="1"/>
  <c r="L10" i="6"/>
  <c r="M10" i="6" s="1"/>
  <c r="N10" i="6" s="1"/>
  <c r="P10" i="6" s="1"/>
  <c r="I11" i="6"/>
  <c r="J11" i="6" s="1"/>
  <c r="K11" i="6" s="1"/>
  <c r="L11" i="6"/>
  <c r="M11" i="6" s="1"/>
  <c r="N11" i="6" s="1"/>
  <c r="P11" i="6" s="1"/>
  <c r="I12" i="6"/>
  <c r="J12" i="6" s="1"/>
  <c r="K12" i="6" s="1"/>
  <c r="L12" i="6"/>
  <c r="M12" i="6" s="1"/>
  <c r="N12" i="6" s="1"/>
  <c r="P12" i="6" s="1"/>
  <c r="I13" i="6"/>
  <c r="J13" i="6" s="1"/>
  <c r="K13" i="6" s="1"/>
  <c r="L13" i="6"/>
  <c r="M13" i="6" s="1"/>
  <c r="N13" i="6" s="1"/>
  <c r="P13" i="6" s="1"/>
  <c r="I14" i="6"/>
  <c r="J14" i="6" s="1"/>
  <c r="K14" i="6" s="1"/>
  <c r="L14" i="6"/>
  <c r="M14" i="6" s="1"/>
  <c r="N14" i="6" s="1"/>
  <c r="P14" i="6" s="1"/>
  <c r="I15" i="6"/>
  <c r="J15" i="6" s="1"/>
  <c r="K15" i="6" s="1"/>
  <c r="L15" i="6"/>
  <c r="M15" i="6" s="1"/>
  <c r="N15" i="6" s="1"/>
  <c r="P15" i="6" s="1"/>
  <c r="O22" i="6" l="1"/>
</calcChain>
</file>

<file path=xl/sharedStrings.xml><?xml version="1.0" encoding="utf-8"?>
<sst xmlns="http://schemas.openxmlformats.org/spreadsheetml/2006/main" count="78" uniqueCount="48">
  <si>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</si>
  <si>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</si>
  <si>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</si>
  <si>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</si>
  <si>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</si>
  <si>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</si>
  <si>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</si>
  <si>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</si>
  <si>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</si>
  <si>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</si>
  <si>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</si>
  <si>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</si>
  <si>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Наименование товара 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</si>
  <si>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</si>
  <si>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</si>
  <si>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Н(М)ЦК, ЦКЕП контракта с учетом округления цены за единицу (руб.)</t>
  </si>
  <si>
    <t xml:space="preserve">Поставщик № 1                </t>
  </si>
  <si>
    <t xml:space="preserve">Поставщик № 2                                  </t>
  </si>
  <si>
    <t xml:space="preserve">Поставщик № 3                              </t>
  </si>
  <si>
    <t xml:space="preserve">Расчет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</si>
  <si>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ОКПД2</t>
  </si>
  <si>
    <t>Приложение № 1  к Обоснованию НМЦК</t>
  </si>
  <si>
    <t>Расчет по минимальной цене</t>
  </si>
  <si>
    <t>шт.</t>
  </si>
  <si>
    <t xml:space="preserve">1
</t>
  </si>
  <si>
    <t>нож дисковый 125*21*1,6 мм</t>
  </si>
  <si>
    <t>25.71.11.130</t>
  </si>
  <si>
    <t>нож дисковый 108*10*1,25 мм</t>
  </si>
  <si>
    <t>25.93.15.110</t>
  </si>
  <si>
    <t>25.93.18.110</t>
  </si>
  <si>
    <t xml:space="preserve">стержни для ткани цвет белый </t>
  </si>
  <si>
    <t xml:space="preserve">иглы № 90/14 DBx1 </t>
  </si>
  <si>
    <t xml:space="preserve">иглы № 100/16 DBx1 </t>
  </si>
  <si>
    <t xml:space="preserve">иглы № 75/11 DBx1 </t>
  </si>
  <si>
    <t xml:space="preserve">иглы № 80/12 DBx1 </t>
  </si>
  <si>
    <t xml:space="preserve">иглы № 80/12 DРx5 </t>
  </si>
  <si>
    <t xml:space="preserve">иглы № 100/16 DРx5 </t>
  </si>
  <si>
    <t>иглы № 90/14 DРx5</t>
  </si>
  <si>
    <t>иглы № 90/14 DCx27</t>
  </si>
  <si>
    <t>нож сабельный 8Е-HSS</t>
  </si>
  <si>
    <t>нож сабельный 10Е</t>
  </si>
  <si>
    <t>нож прорубочный к петельным машинам (19мм)</t>
  </si>
  <si>
    <t>нож прорубочный к петельным машинам (22,2мм)</t>
  </si>
  <si>
    <t>нож прорубочный к петельным машинам (25,4мм)</t>
  </si>
  <si>
    <t>лента заточная</t>
  </si>
  <si>
    <t>В результате проведенного расчета ЦК составила:</t>
  </si>
  <si>
    <t>Л.А. Верховых</t>
  </si>
  <si>
    <t>Начальник ОМТО ЦТАО ФКУ КП-2 ГУФСИН России по г. Москве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</si>
</sst>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justify" vertical="top"/>
    </xf>
    <xf numFmtId="43" fontId="6" fillId="0" borderId="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4" fontId="8" fillId="0" borderId="1" xfId="0" applyNumberFormat="1" applyFont="1" applyFill="1" applyBorder="1" applyAlignment="1">
      <alignment vertical="top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43" fontId="11" fillId="2" borderId="5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1" fillId="2" borderId="5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24955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847725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24669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534900" y="31432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82550" y="2943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5" zoomScale="80" zoomScaleNormal="80" workbookViewId="0">
      <selection activeCell="D32" sqref="D32"/>
    </sheetView>
  </sheetViews>
  <sheetFormatPr defaultRowHeight="15" x14ac:dyDescent="0.25"/>
  <cols>
    <col min="2" max="2" width="18" customWidth="1"/>
    <col min="3" max="3" width="16.28515625" customWidth="1"/>
    <col min="6" max="6" width="13" bestFit="1" customWidth="1"/>
    <col min="7" max="7" width="17.140625" customWidth="1"/>
    <col min="8" max="9" width="16.7109375" customWidth="1"/>
    <col min="10" max="10" width="17.140625" customWidth="1"/>
    <col min="11" max="11" width="14.28515625" customWidth="1"/>
    <col min="12" max="12" width="23.140625" customWidth="1"/>
    <col min="13" max="13" width="11.140625" customWidth="1"/>
    <col min="14" max="14" width="12.140625" customWidth="1"/>
    <col min="15" max="15" width="16.85546875" customWidth="1"/>
    <col min="16" max="16" width="18" customWidth="1"/>
  </cols>
  <sheetData>
    <row r="1" spans="1:16" ht="15.75" x14ac:dyDescent="0.25">
      <c r="A1" s="1"/>
      <c r="B1" s="33" t="s">
        <v>21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57" customHeight="1" x14ac:dyDescent="0.25">
      <c r="A2" s="34" t="s">
        <v>19</v>
      </c>
      <c r="B2" s="34"/>
      <c r="C2" s="34"/>
      <c r="D2" s="34"/>
      <c r="E2" s="34"/>
      <c r="F2" s="35"/>
      <c r="G2" s="35"/>
      <c r="H2" s="35"/>
      <c r="I2" s="34"/>
      <c r="J2" s="34"/>
      <c r="K2" s="34"/>
      <c r="L2" s="34"/>
      <c r="M2" s="34"/>
      <c r="N2" s="34"/>
      <c r="O2" s="34"/>
      <c r="P2" s="34"/>
    </row>
    <row r="3" spans="1:16" ht="49.5" customHeight="1" x14ac:dyDescent="0.25">
      <c r="A3" s="36" t="s">
        <v>0</v>
      </c>
      <c r="B3" s="36" t="s">
        <v>12</v>
      </c>
      <c r="C3" s="16"/>
      <c r="D3" s="37" t="s">
        <v>1</v>
      </c>
      <c r="E3" s="36" t="s">
        <v>2</v>
      </c>
      <c r="F3" s="36" t="s">
        <v>3</v>
      </c>
      <c r="G3" s="36"/>
      <c r="H3" s="36"/>
      <c r="I3" s="40" t="s">
        <v>10</v>
      </c>
      <c r="J3" s="40"/>
      <c r="K3" s="40"/>
      <c r="L3" s="41" t="s">
        <v>11</v>
      </c>
      <c r="M3" s="42"/>
      <c r="N3" s="42"/>
      <c r="O3" s="42"/>
      <c r="P3" s="37"/>
    </row>
    <row r="4" spans="1:16" ht="173.25" customHeight="1" x14ac:dyDescent="0.25">
      <c r="A4" s="36"/>
      <c r="B4" s="36"/>
      <c r="C4" s="16" t="s">
        <v>20</v>
      </c>
      <c r="D4" s="38"/>
      <c r="E4" s="39"/>
      <c r="F4" s="3" t="s">
        <v>16</v>
      </c>
      <c r="G4" s="3" t="s">
        <v>17</v>
      </c>
      <c r="H4" s="3" t="s">
        <v>18</v>
      </c>
      <c r="I4" s="2" t="s">
        <v>6</v>
      </c>
      <c r="J4" s="2" t="s">
        <v>4</v>
      </c>
      <c r="K4" s="2" t="s">
        <v>5</v>
      </c>
      <c r="L4" s="2" t="s">
        <v>13</v>
      </c>
      <c r="M4" s="2" t="s">
        <v>7</v>
      </c>
      <c r="N4" s="2" t="s">
        <v>8</v>
      </c>
      <c r="O4" s="2" t="s">
        <v>22</v>
      </c>
      <c r="P4" s="2" t="s">
        <v>15</v>
      </c>
    </row>
    <row r="5" spans="1:16" ht="25.5" x14ac:dyDescent="0.25">
      <c r="A5" s="23" t="s">
        <v>24</v>
      </c>
      <c r="B5" s="22" t="s">
        <v>25</v>
      </c>
      <c r="C5" s="22" t="s">
        <v>26</v>
      </c>
      <c r="D5" s="26" t="s">
        <v>23</v>
      </c>
      <c r="E5" s="26">
        <v>10</v>
      </c>
      <c r="F5" s="21">
        <v>810</v>
      </c>
      <c r="G5" s="21">
        <v>1207</v>
      </c>
      <c r="H5" s="21">
        <v>830</v>
      </c>
      <c r="I5" s="17">
        <f t="shared" ref="I5:I21" si="0">AVERAGE(F5:H5)</f>
        <v>949</v>
      </c>
      <c r="J5" s="18">
        <f t="shared" ref="J5:J21" si="1">SQRT(((SUM((POWER(F5-I5,2)),(POWER(G5-I5,2)),(POWER(H5-I5,2))))/(COLUMNS(F5:H5)-1)))</f>
        <v>223.65822140042158</v>
      </c>
      <c r="K5" s="18">
        <f t="shared" ref="K5:K21" si="2">J5/I5*100</f>
        <v>23.567778862004381</v>
      </c>
      <c r="L5" s="19">
        <f t="shared" ref="L5:L21" si="3">((E5/3)*(SUM(F5:H5)))</f>
        <v>9490</v>
      </c>
      <c r="M5" s="19">
        <f t="shared" ref="M5:M21" si="4">L5/E5</f>
        <v>949</v>
      </c>
      <c r="N5" s="19">
        <f t="shared" ref="N5:N21" si="5">ROUNDDOWN(M5,2)</f>
        <v>949</v>
      </c>
      <c r="O5" s="19">
        <v>8100</v>
      </c>
      <c r="P5" s="20">
        <f t="shared" ref="P5:P21" si="6">E5*N5</f>
        <v>9490</v>
      </c>
    </row>
    <row r="6" spans="1:16" ht="25.5" x14ac:dyDescent="0.25">
      <c r="A6" s="23">
        <v>2</v>
      </c>
      <c r="B6" s="22" t="s">
        <v>27</v>
      </c>
      <c r="C6" s="22" t="s">
        <v>26</v>
      </c>
      <c r="D6" s="26" t="s">
        <v>23</v>
      </c>
      <c r="E6" s="26">
        <v>20</v>
      </c>
      <c r="F6" s="21">
        <v>669</v>
      </c>
      <c r="G6" s="21">
        <v>705</v>
      </c>
      <c r="H6" s="21">
        <v>769</v>
      </c>
      <c r="I6" s="17">
        <f t="shared" si="0"/>
        <v>714.33333333333337</v>
      </c>
      <c r="J6" s="18">
        <f t="shared" si="1"/>
        <v>50.649119768593543</v>
      </c>
      <c r="K6" s="18">
        <f t="shared" si="2"/>
        <v>7.0904040739981617</v>
      </c>
      <c r="L6" s="19">
        <f t="shared" si="3"/>
        <v>14286.666666666668</v>
      </c>
      <c r="M6" s="19">
        <f t="shared" si="4"/>
        <v>714.33333333333337</v>
      </c>
      <c r="N6" s="19">
        <f t="shared" si="5"/>
        <v>714.33</v>
      </c>
      <c r="O6" s="19">
        <v>13380</v>
      </c>
      <c r="P6" s="20">
        <f t="shared" si="6"/>
        <v>14286.6</v>
      </c>
    </row>
    <row r="7" spans="1:16" ht="25.5" x14ac:dyDescent="0.25">
      <c r="A7" s="23">
        <v>3</v>
      </c>
      <c r="B7" s="22" t="s">
        <v>30</v>
      </c>
      <c r="C7" s="22" t="s">
        <v>28</v>
      </c>
      <c r="D7" s="26" t="s">
        <v>23</v>
      </c>
      <c r="E7" s="26">
        <v>60</v>
      </c>
      <c r="F7" s="21">
        <v>25</v>
      </c>
      <c r="G7" s="21">
        <v>46.25</v>
      </c>
      <c r="H7" s="21">
        <v>34</v>
      </c>
      <c r="I7" s="17">
        <f t="shared" si="0"/>
        <v>35.083333333333336</v>
      </c>
      <c r="J7" s="18">
        <f t="shared" si="1"/>
        <v>10.666341140866129</v>
      </c>
      <c r="K7" s="18">
        <f t="shared" si="2"/>
        <v>30.402872610544783</v>
      </c>
      <c r="L7" s="19">
        <f t="shared" si="3"/>
        <v>2105</v>
      </c>
      <c r="M7" s="19">
        <f t="shared" si="4"/>
        <v>35.083333333333336</v>
      </c>
      <c r="N7" s="19">
        <f t="shared" si="5"/>
        <v>35.08</v>
      </c>
      <c r="O7" s="19">
        <v>1500</v>
      </c>
      <c r="P7" s="20">
        <f t="shared" si="6"/>
        <v>2104.7999999999997</v>
      </c>
    </row>
    <row r="8" spans="1:16" ht="27" customHeight="1" x14ac:dyDescent="0.25">
      <c r="A8" s="23">
        <v>4</v>
      </c>
      <c r="B8" s="22" t="s">
        <v>33</v>
      </c>
      <c r="C8" s="22" t="s">
        <v>29</v>
      </c>
      <c r="D8" s="26" t="s">
        <v>23</v>
      </c>
      <c r="E8" s="26">
        <v>100</v>
      </c>
      <c r="F8" s="21">
        <v>13.16</v>
      </c>
      <c r="G8" s="29">
        <v>12</v>
      </c>
      <c r="H8" s="21">
        <v>13.85</v>
      </c>
      <c r="I8" s="17">
        <f t="shared" si="0"/>
        <v>13.003333333333332</v>
      </c>
      <c r="J8" s="18">
        <f t="shared" si="1"/>
        <v>0.93489749883788498</v>
      </c>
      <c r="K8" s="18">
        <f t="shared" si="2"/>
        <v>7.1896757152362349</v>
      </c>
      <c r="L8" s="19">
        <f t="shared" si="3"/>
        <v>1300.3333333333333</v>
      </c>
      <c r="M8" s="19">
        <f t="shared" si="4"/>
        <v>13.003333333333332</v>
      </c>
      <c r="N8" s="19">
        <f t="shared" si="5"/>
        <v>13</v>
      </c>
      <c r="O8" s="19">
        <v>1315.8</v>
      </c>
      <c r="P8" s="20">
        <f t="shared" si="6"/>
        <v>1300</v>
      </c>
    </row>
    <row r="9" spans="1:16" ht="25.5" customHeight="1" x14ac:dyDescent="0.25">
      <c r="A9" s="23">
        <v>5</v>
      </c>
      <c r="B9" s="22" t="s">
        <v>34</v>
      </c>
      <c r="C9" s="22" t="s">
        <v>29</v>
      </c>
      <c r="D9" s="26" t="s">
        <v>23</v>
      </c>
      <c r="E9" s="26">
        <v>100</v>
      </c>
      <c r="F9" s="21">
        <v>13.16</v>
      </c>
      <c r="G9" s="21">
        <v>12</v>
      </c>
      <c r="H9" s="21">
        <v>13.85</v>
      </c>
      <c r="I9" s="17">
        <f t="shared" si="0"/>
        <v>13.003333333333332</v>
      </c>
      <c r="J9" s="18">
        <f t="shared" si="1"/>
        <v>0.93489749883788498</v>
      </c>
      <c r="K9" s="18">
        <f t="shared" si="2"/>
        <v>7.1896757152362349</v>
      </c>
      <c r="L9" s="19">
        <f t="shared" si="3"/>
        <v>1300.3333333333333</v>
      </c>
      <c r="M9" s="19">
        <f t="shared" si="4"/>
        <v>13.003333333333332</v>
      </c>
      <c r="N9" s="19">
        <f t="shared" si="5"/>
        <v>13</v>
      </c>
      <c r="O9" s="19">
        <v>1315.8</v>
      </c>
      <c r="P9" s="20">
        <f t="shared" si="6"/>
        <v>1300</v>
      </c>
    </row>
    <row r="10" spans="1:16" ht="22.5" customHeight="1" x14ac:dyDescent="0.25">
      <c r="A10" s="23">
        <v>6</v>
      </c>
      <c r="B10" s="22" t="s">
        <v>31</v>
      </c>
      <c r="C10" s="22" t="s">
        <v>29</v>
      </c>
      <c r="D10" s="26" t="s">
        <v>23</v>
      </c>
      <c r="E10" s="26">
        <v>100</v>
      </c>
      <c r="F10" s="21">
        <v>13.16</v>
      </c>
      <c r="G10" s="21">
        <v>9.5</v>
      </c>
      <c r="H10" s="21">
        <v>13.85</v>
      </c>
      <c r="I10" s="17">
        <f t="shared" si="0"/>
        <v>12.17</v>
      </c>
      <c r="J10" s="18">
        <f t="shared" si="1"/>
        <v>2.3378836583542819</v>
      </c>
      <c r="K10" s="18">
        <f t="shared" si="2"/>
        <v>19.210219049747593</v>
      </c>
      <c r="L10" s="19">
        <f t="shared" si="3"/>
        <v>1217</v>
      </c>
      <c r="M10" s="19">
        <f t="shared" si="4"/>
        <v>12.17</v>
      </c>
      <c r="N10" s="19">
        <f t="shared" si="5"/>
        <v>12.17</v>
      </c>
      <c r="O10" s="19">
        <v>1315.8</v>
      </c>
      <c r="P10" s="20">
        <f t="shared" si="6"/>
        <v>1217</v>
      </c>
    </row>
    <row r="11" spans="1:16" ht="27.75" customHeight="1" x14ac:dyDescent="0.25">
      <c r="A11" s="23">
        <v>7</v>
      </c>
      <c r="B11" s="22" t="s">
        <v>32</v>
      </c>
      <c r="C11" s="22" t="s">
        <v>29</v>
      </c>
      <c r="D11" s="26" t="s">
        <v>23</v>
      </c>
      <c r="E11" s="26">
        <v>100</v>
      </c>
      <c r="F11" s="21">
        <v>13.16</v>
      </c>
      <c r="G11" s="21">
        <v>9.5</v>
      </c>
      <c r="H11" s="21">
        <v>13.85</v>
      </c>
      <c r="I11" s="17">
        <f t="shared" si="0"/>
        <v>12.17</v>
      </c>
      <c r="J11" s="18">
        <f t="shared" si="1"/>
        <v>2.3378836583542819</v>
      </c>
      <c r="K11" s="18">
        <f t="shared" si="2"/>
        <v>19.210219049747593</v>
      </c>
      <c r="L11" s="19">
        <f t="shared" si="3"/>
        <v>1217</v>
      </c>
      <c r="M11" s="19">
        <f t="shared" si="4"/>
        <v>12.17</v>
      </c>
      <c r="N11" s="19">
        <f t="shared" si="5"/>
        <v>12.17</v>
      </c>
      <c r="O11" s="19">
        <v>1315.8</v>
      </c>
      <c r="P11" s="20">
        <f t="shared" si="6"/>
        <v>1217</v>
      </c>
    </row>
    <row r="12" spans="1:16" ht="36.75" customHeight="1" x14ac:dyDescent="0.25">
      <c r="A12" s="23">
        <v>8</v>
      </c>
      <c r="B12" s="22" t="s">
        <v>37</v>
      </c>
      <c r="C12" s="22" t="s">
        <v>29</v>
      </c>
      <c r="D12" s="26" t="s">
        <v>23</v>
      </c>
      <c r="E12" s="26">
        <v>100</v>
      </c>
      <c r="F12" s="21">
        <v>13.16</v>
      </c>
      <c r="G12" s="21">
        <v>12</v>
      </c>
      <c r="H12" s="21">
        <v>13.85</v>
      </c>
      <c r="I12" s="17">
        <f t="shared" si="0"/>
        <v>13.003333333333332</v>
      </c>
      <c r="J12" s="18">
        <f t="shared" si="1"/>
        <v>0.93489749883788498</v>
      </c>
      <c r="K12" s="18">
        <f t="shared" si="2"/>
        <v>7.1896757152362349</v>
      </c>
      <c r="L12" s="19">
        <f t="shared" si="3"/>
        <v>1300.3333333333333</v>
      </c>
      <c r="M12" s="19">
        <f t="shared" si="4"/>
        <v>13.003333333333332</v>
      </c>
      <c r="N12" s="19">
        <f t="shared" si="5"/>
        <v>13</v>
      </c>
      <c r="O12" s="19">
        <v>1315.8</v>
      </c>
      <c r="P12" s="20">
        <f t="shared" si="6"/>
        <v>1300</v>
      </c>
    </row>
    <row r="13" spans="1:16" ht="30.75" customHeight="1" x14ac:dyDescent="0.25">
      <c r="A13" s="23">
        <v>9</v>
      </c>
      <c r="B13" s="22" t="s">
        <v>36</v>
      </c>
      <c r="C13" s="22" t="s">
        <v>29</v>
      </c>
      <c r="D13" s="26" t="s">
        <v>23</v>
      </c>
      <c r="E13" s="26">
        <v>100</v>
      </c>
      <c r="F13" s="21">
        <v>13.16</v>
      </c>
      <c r="G13" s="21">
        <v>12</v>
      </c>
      <c r="H13" s="21">
        <v>13.85</v>
      </c>
      <c r="I13" s="17">
        <f t="shared" si="0"/>
        <v>13.003333333333332</v>
      </c>
      <c r="J13" s="18">
        <f t="shared" si="1"/>
        <v>0.93489749883788498</v>
      </c>
      <c r="K13" s="18">
        <f t="shared" si="2"/>
        <v>7.1896757152362349</v>
      </c>
      <c r="L13" s="19">
        <f t="shared" si="3"/>
        <v>1300.3333333333333</v>
      </c>
      <c r="M13" s="19">
        <f t="shared" si="4"/>
        <v>13.003333333333332</v>
      </c>
      <c r="N13" s="19">
        <f t="shared" si="5"/>
        <v>13</v>
      </c>
      <c r="O13" s="19">
        <v>1315.8</v>
      </c>
      <c r="P13" s="20">
        <f t="shared" si="6"/>
        <v>1300</v>
      </c>
    </row>
    <row r="14" spans="1:16" ht="25.5" customHeight="1" x14ac:dyDescent="0.25">
      <c r="A14" s="23">
        <v>10</v>
      </c>
      <c r="B14" s="22" t="s">
        <v>35</v>
      </c>
      <c r="C14" s="22" t="s">
        <v>29</v>
      </c>
      <c r="D14" s="26" t="s">
        <v>23</v>
      </c>
      <c r="E14" s="26">
        <v>100</v>
      </c>
      <c r="F14" s="21">
        <v>13.16</v>
      </c>
      <c r="G14" s="21">
        <v>12</v>
      </c>
      <c r="H14" s="21">
        <v>13.85</v>
      </c>
      <c r="I14" s="17">
        <f t="shared" si="0"/>
        <v>13.003333333333332</v>
      </c>
      <c r="J14" s="18">
        <f t="shared" si="1"/>
        <v>0.93489749883788498</v>
      </c>
      <c r="K14" s="18">
        <f t="shared" si="2"/>
        <v>7.1896757152362349</v>
      </c>
      <c r="L14" s="19">
        <f t="shared" si="3"/>
        <v>1300.3333333333333</v>
      </c>
      <c r="M14" s="19">
        <f t="shared" si="4"/>
        <v>13.003333333333332</v>
      </c>
      <c r="N14" s="19">
        <f t="shared" si="5"/>
        <v>13</v>
      </c>
      <c r="O14" s="19">
        <v>1315.8</v>
      </c>
      <c r="P14" s="20">
        <f t="shared" si="6"/>
        <v>1300</v>
      </c>
    </row>
    <row r="15" spans="1:16" ht="26.25" customHeight="1" x14ac:dyDescent="0.25">
      <c r="A15" s="23">
        <v>11</v>
      </c>
      <c r="B15" s="22" t="s">
        <v>38</v>
      </c>
      <c r="C15" s="22" t="s">
        <v>29</v>
      </c>
      <c r="D15" s="26" t="s">
        <v>23</v>
      </c>
      <c r="E15" s="26">
        <v>200</v>
      </c>
      <c r="F15" s="21">
        <v>22.64</v>
      </c>
      <c r="G15" s="21">
        <v>23</v>
      </c>
      <c r="H15" s="21">
        <v>25.6</v>
      </c>
      <c r="I15" s="17">
        <f t="shared" si="0"/>
        <v>23.74666666666667</v>
      </c>
      <c r="J15" s="18">
        <f t="shared" si="1"/>
        <v>1.6150954564152966</v>
      </c>
      <c r="K15" s="18">
        <f t="shared" si="2"/>
        <v>6.8013564980992269</v>
      </c>
      <c r="L15" s="19">
        <f t="shared" si="3"/>
        <v>4749.3333333333339</v>
      </c>
      <c r="M15" s="19">
        <f t="shared" si="4"/>
        <v>23.74666666666667</v>
      </c>
      <c r="N15" s="19">
        <f t="shared" si="5"/>
        <v>23.74</v>
      </c>
      <c r="O15" s="19">
        <v>4528.8</v>
      </c>
      <c r="P15" s="20">
        <f t="shared" si="6"/>
        <v>4748</v>
      </c>
    </row>
    <row r="16" spans="1:16" ht="26.25" customHeight="1" x14ac:dyDescent="0.25">
      <c r="A16" s="28">
        <v>12</v>
      </c>
      <c r="B16" s="27" t="s">
        <v>39</v>
      </c>
      <c r="C16" s="27" t="s">
        <v>26</v>
      </c>
      <c r="D16" s="26" t="s">
        <v>23</v>
      </c>
      <c r="E16" s="26">
        <v>25</v>
      </c>
      <c r="F16" s="21">
        <v>229</v>
      </c>
      <c r="G16" s="21">
        <v>240</v>
      </c>
      <c r="H16" s="21">
        <v>235</v>
      </c>
      <c r="I16" s="17">
        <f t="shared" si="0"/>
        <v>234.66666666666666</v>
      </c>
      <c r="J16" s="18">
        <f t="shared" si="1"/>
        <v>5.5075705472861012</v>
      </c>
      <c r="K16" s="18">
        <f t="shared" si="2"/>
        <v>2.346976085491236</v>
      </c>
      <c r="L16" s="19">
        <f t="shared" si="3"/>
        <v>5866.666666666667</v>
      </c>
      <c r="M16" s="19">
        <f t="shared" si="4"/>
        <v>234.66666666666669</v>
      </c>
      <c r="N16" s="19">
        <f t="shared" si="5"/>
        <v>234.66</v>
      </c>
      <c r="O16" s="19">
        <v>5725</v>
      </c>
      <c r="P16" s="20">
        <f t="shared" si="6"/>
        <v>5866.5</v>
      </c>
    </row>
    <row r="17" spans="1:16" ht="26.25" customHeight="1" x14ac:dyDescent="0.25">
      <c r="A17" s="28">
        <v>13</v>
      </c>
      <c r="B17" s="27" t="s">
        <v>40</v>
      </c>
      <c r="C17" s="27" t="s">
        <v>26</v>
      </c>
      <c r="D17" s="26" t="s">
        <v>23</v>
      </c>
      <c r="E17" s="26">
        <v>50</v>
      </c>
      <c r="F17" s="21">
        <v>79.2</v>
      </c>
      <c r="G17" s="21">
        <v>275</v>
      </c>
      <c r="H17" s="21">
        <v>109</v>
      </c>
      <c r="I17" s="17">
        <f t="shared" ref="I17:I21" si="7">AVERAGE(F17:H17)</f>
        <v>154.4</v>
      </c>
      <c r="J17" s="18">
        <f t="shared" ref="J17:J21" si="8">SQRT(((SUM((POWER(F17-I17,2)),(POWER(G17-I17,2)),(POWER(H17-I17,2))))/(COLUMNS(F17:H17)-1)))</f>
        <v>105.50014217999899</v>
      </c>
      <c r="K17" s="18">
        <f t="shared" ref="K17:K21" si="9">J17/I17*100</f>
        <v>68.329107629533027</v>
      </c>
      <c r="L17" s="19">
        <f t="shared" ref="L17:L21" si="10">((E17/3)*(SUM(F17:H17)))</f>
        <v>7720</v>
      </c>
      <c r="M17" s="19">
        <f t="shared" ref="M17:M21" si="11">L17/E17</f>
        <v>154.4</v>
      </c>
      <c r="N17" s="19">
        <f t="shared" ref="N17:N21" si="12">ROUNDDOWN(M17,2)</f>
        <v>154.4</v>
      </c>
      <c r="O17" s="19">
        <v>3960</v>
      </c>
      <c r="P17" s="20">
        <f t="shared" ref="P17:P21" si="13">E17*N17</f>
        <v>7720</v>
      </c>
    </row>
    <row r="18" spans="1:16" ht="44.25" customHeight="1" x14ac:dyDescent="0.25">
      <c r="A18" s="28">
        <v>14</v>
      </c>
      <c r="B18" s="27" t="s">
        <v>41</v>
      </c>
      <c r="C18" s="27" t="s">
        <v>26</v>
      </c>
      <c r="D18" s="26" t="s">
        <v>23</v>
      </c>
      <c r="E18" s="26">
        <v>5</v>
      </c>
      <c r="F18" s="21">
        <v>25</v>
      </c>
      <c r="G18" s="21">
        <v>35</v>
      </c>
      <c r="H18" s="21">
        <v>26</v>
      </c>
      <c r="I18" s="17">
        <f t="shared" si="7"/>
        <v>28.666666666666668</v>
      </c>
      <c r="J18" s="18">
        <f t="shared" si="8"/>
        <v>5.5075705472861012</v>
      </c>
      <c r="K18" s="18">
        <f t="shared" si="9"/>
        <v>19.212455397509654</v>
      </c>
      <c r="L18" s="19">
        <f t="shared" si="10"/>
        <v>143.33333333333334</v>
      </c>
      <c r="M18" s="19">
        <f t="shared" si="11"/>
        <v>28.666666666666668</v>
      </c>
      <c r="N18" s="19">
        <f t="shared" si="12"/>
        <v>28.66</v>
      </c>
      <c r="O18" s="19">
        <v>125</v>
      </c>
      <c r="P18" s="20">
        <f t="shared" si="13"/>
        <v>143.30000000000001</v>
      </c>
    </row>
    <row r="19" spans="1:16" ht="42" customHeight="1" x14ac:dyDescent="0.25">
      <c r="A19" s="28">
        <v>15</v>
      </c>
      <c r="B19" s="27" t="s">
        <v>42</v>
      </c>
      <c r="C19" s="27" t="s">
        <v>26</v>
      </c>
      <c r="D19" s="26" t="s">
        <v>23</v>
      </c>
      <c r="E19" s="26">
        <v>5</v>
      </c>
      <c r="F19" s="21">
        <v>25</v>
      </c>
      <c r="G19" s="21">
        <v>35</v>
      </c>
      <c r="H19" s="21">
        <v>109</v>
      </c>
      <c r="I19" s="17">
        <f t="shared" si="7"/>
        <v>56.333333333333336</v>
      </c>
      <c r="J19" s="18">
        <f t="shared" si="8"/>
        <v>45.883911486852696</v>
      </c>
      <c r="K19" s="18">
        <f t="shared" si="9"/>
        <v>81.450730450034371</v>
      </c>
      <c r="L19" s="19">
        <f t="shared" si="10"/>
        <v>281.66666666666669</v>
      </c>
      <c r="M19" s="19">
        <f t="shared" si="11"/>
        <v>56.333333333333336</v>
      </c>
      <c r="N19" s="19">
        <f t="shared" si="12"/>
        <v>56.33</v>
      </c>
      <c r="O19" s="19">
        <v>125</v>
      </c>
      <c r="P19" s="20">
        <f t="shared" si="13"/>
        <v>281.64999999999998</v>
      </c>
    </row>
    <row r="20" spans="1:16" ht="42" customHeight="1" x14ac:dyDescent="0.25">
      <c r="A20" s="28">
        <v>16</v>
      </c>
      <c r="B20" s="27" t="s">
        <v>43</v>
      </c>
      <c r="C20" s="27" t="s">
        <v>26</v>
      </c>
      <c r="D20" s="26" t="s">
        <v>23</v>
      </c>
      <c r="E20" s="26">
        <v>5</v>
      </c>
      <c r="F20" s="21">
        <v>25</v>
      </c>
      <c r="G20" s="21">
        <v>35</v>
      </c>
      <c r="H20" s="21">
        <v>129</v>
      </c>
      <c r="I20" s="17">
        <f t="shared" si="7"/>
        <v>63</v>
      </c>
      <c r="J20" s="18">
        <f t="shared" si="8"/>
        <v>57.375953151124207</v>
      </c>
      <c r="K20" s="18">
        <f t="shared" si="9"/>
        <v>91.072941509720962</v>
      </c>
      <c r="L20" s="19">
        <f t="shared" si="10"/>
        <v>315</v>
      </c>
      <c r="M20" s="19">
        <f t="shared" si="11"/>
        <v>63</v>
      </c>
      <c r="N20" s="19">
        <f t="shared" si="12"/>
        <v>63</v>
      </c>
      <c r="O20" s="19">
        <v>125</v>
      </c>
      <c r="P20" s="20">
        <f t="shared" si="13"/>
        <v>315</v>
      </c>
    </row>
    <row r="21" spans="1:16" ht="15.75" x14ac:dyDescent="0.25">
      <c r="A21" s="23">
        <v>17</v>
      </c>
      <c r="B21" s="22" t="s">
        <v>44</v>
      </c>
      <c r="C21" s="22" t="s">
        <v>26</v>
      </c>
      <c r="D21" s="26" t="s">
        <v>23</v>
      </c>
      <c r="E21" s="26">
        <v>250</v>
      </c>
      <c r="F21" s="21">
        <v>7.6</v>
      </c>
      <c r="G21" s="21">
        <v>5.7</v>
      </c>
      <c r="H21" s="21">
        <v>7</v>
      </c>
      <c r="I21" s="17">
        <f t="shared" si="7"/>
        <v>6.7666666666666666</v>
      </c>
      <c r="J21" s="18">
        <f t="shared" si="8"/>
        <v>0.97125348562223079</v>
      </c>
      <c r="K21" s="18">
        <f t="shared" si="9"/>
        <v>14.353499787520651</v>
      </c>
      <c r="L21" s="19">
        <f t="shared" si="10"/>
        <v>1691.6666666666667</v>
      </c>
      <c r="M21" s="19">
        <f t="shared" si="11"/>
        <v>6.7666666666666666</v>
      </c>
      <c r="N21" s="19">
        <f t="shared" si="12"/>
        <v>6.76</v>
      </c>
      <c r="O21" s="19">
        <v>1900</v>
      </c>
      <c r="P21" s="20">
        <f t="shared" si="13"/>
        <v>1690</v>
      </c>
    </row>
    <row r="22" spans="1:16" ht="24.95" customHeight="1" x14ac:dyDescent="0.25">
      <c r="A22" s="7"/>
      <c r="B22" s="15" t="s">
        <v>14</v>
      </c>
      <c r="C22" s="15"/>
      <c r="D22" s="24"/>
      <c r="E22" s="25"/>
      <c r="F22" s="10"/>
      <c r="G22" s="10"/>
      <c r="H22" s="10"/>
      <c r="I22" s="4"/>
      <c r="J22" s="5"/>
      <c r="K22" s="5"/>
      <c r="L22" s="6"/>
      <c r="M22" s="6"/>
      <c r="N22" s="6"/>
      <c r="O22" s="6">
        <f>SUM(O5:O21)</f>
        <v>48679.399999999994</v>
      </c>
      <c r="P22" s="12">
        <v>55579.85</v>
      </c>
    </row>
    <row r="23" spans="1:16" ht="32.25" customHeight="1" x14ac:dyDescent="0.25">
      <c r="A23" s="32" t="s">
        <v>45</v>
      </c>
      <c r="B23" s="32"/>
      <c r="C23" s="32"/>
      <c r="D23" s="32"/>
      <c r="E23" s="32"/>
      <c r="F23" s="32"/>
      <c r="G23" s="32"/>
      <c r="H23" s="32"/>
      <c r="I23" s="13">
        <v>48679.4</v>
      </c>
      <c r="J23" s="14" t="s">
        <v>9</v>
      </c>
      <c r="K23" s="8"/>
      <c r="L23" s="9"/>
      <c r="M23" s="8"/>
      <c r="N23" s="8"/>
      <c r="O23" s="8"/>
      <c r="P23" s="11"/>
    </row>
    <row r="24" spans="1:16" x14ac:dyDescent="0.25">
      <c r="A24" s="30"/>
      <c r="B24" s="30"/>
      <c r="C24" s="30"/>
      <c r="D24" s="30"/>
      <c r="E24" s="30"/>
      <c r="F24" s="30"/>
      <c r="G24" s="30"/>
      <c r="H24" s="30"/>
    </row>
    <row r="25" spans="1:16" x14ac:dyDescent="0.25">
      <c r="A25" s="31" t="s">
        <v>47</v>
      </c>
      <c r="B25" s="31"/>
      <c r="C25" s="31"/>
      <c r="D25" s="31"/>
      <c r="E25" s="31"/>
      <c r="F25" s="31"/>
      <c r="G25" s="31"/>
      <c r="H25" s="31"/>
      <c r="J25" t="s">
        <v>46</v>
      </c>
    </row>
    <row r="26" spans="1:16" x14ac:dyDescent="0.25">
      <c r="A26" s="31"/>
      <c r="B26" s="31"/>
      <c r="C26" s="31"/>
      <c r="D26" s="31"/>
      <c r="E26" s="31"/>
      <c r="F26" s="31"/>
      <c r="G26" s="31"/>
      <c r="H26" s="31"/>
    </row>
  </sheetData>
  <mergeCells count="13">
    <mergeCell ref="A24:H24"/>
    <mergeCell ref="A25:H25"/>
    <mergeCell ref="A26:H26"/>
    <mergeCell ref="A23:H23"/>
    <mergeCell ref="B1:P1"/>
    <mergeCell ref="A2:P2"/>
    <mergeCell ref="A3:A4"/>
    <mergeCell ref="B3:B4"/>
    <mergeCell ref="D3:D4"/>
    <mergeCell ref="E3:E4"/>
    <mergeCell ref="F3:H3"/>
    <mergeCell ref="I3:K3"/>
    <mergeCell ref="L3:P3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2026-08-06T13:20:02Z</cp:lastPrinted>
  <dcterms:created xsi:type="dcterms:W3CDTF">2014-01-15T18:15:09Z</dcterms:created>
  <dcterms:modified xsi:type="dcterms:W3CDTF">2026-08-06T13:21:27Z</dcterms:modified>
</cp:coreProperties>
</file>