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22. Мед. расход материалы и изделия_Жумакматов, Курилова\Документация\"/>
    </mc:Choice>
  </mc:AlternateContent>
  <xr:revisionPtr revIDLastSave="0" documentId="13_ncr:1_{E0F74990-A73E-44D1-B3C2-0F9ACAE9003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НМЦК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" i="1" l="1"/>
  <c r="R13" i="1" s="1"/>
  <c r="Q14" i="1"/>
  <c r="R14" i="1" s="1"/>
  <c r="O13" i="1"/>
  <c r="O14" i="1"/>
  <c r="N13" i="1"/>
  <c r="N14" i="1"/>
  <c r="L13" i="1"/>
  <c r="L14" i="1"/>
  <c r="Q11" i="1"/>
  <c r="R11" i="1" s="1"/>
  <c r="Q12" i="1"/>
  <c r="R12" i="1" s="1"/>
  <c r="O11" i="1"/>
  <c r="P11" i="1" s="1"/>
  <c r="O12" i="1"/>
  <c r="N11" i="1"/>
  <c r="N12" i="1"/>
  <c r="L11" i="1"/>
  <c r="L12" i="1"/>
  <c r="Q10" i="1"/>
  <c r="P14" i="1" l="1"/>
  <c r="P13" i="1"/>
  <c r="P12" i="1"/>
  <c r="R10" i="1"/>
  <c r="R15" i="1" s="1"/>
  <c r="O10" i="1"/>
  <c r="N10" i="1"/>
  <c r="L10" i="1"/>
  <c r="P10" i="1" l="1"/>
</calcChain>
</file>

<file path=xl/sharedStrings.xml><?xml version="1.0" encoding="utf-8"?>
<sst xmlns="http://schemas.openxmlformats.org/spreadsheetml/2006/main" count="50" uniqueCount="37">
  <si>
    <t>№ п/п</t>
  </si>
  <si>
    <t>Наименование товара</t>
  </si>
  <si>
    <t>КТРУ / ОКПД 2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</si>
  <si>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</si>
  <si>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</si>
  <si>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</si>
  <si>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</si>
  <si>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</si>
  <si>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</si>
  <si>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</si>
  <si>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</si>
  <si>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</si>
  <si>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</si>
  <si>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</si>
  <si>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</si>
  <si>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</si>
  <si>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</si>
  <si>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</si>
  <si>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</si>
  <si>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</si>
  <si>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</si>
  <si>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Специалист  по закупкам: _______________ М.А. Антошин</t>
  </si>
  <si>
    <t>Коммерческое предложение
№ б/н
от 13.08.2026</t>
  </si>
  <si>
    <t>Шприц инъекционный трехкомпонентный 2 мл Leiko Luer Lock 23G 0,6x32 мм</t>
  </si>
  <si>
    <t>Шприц инъекционный трехкомпонентный 10 мл Leiko Luer Lock 21G 0,8x38 мм</t>
  </si>
  <si>
    <t>Шприц инъекционный трехкомпонентный 20 мл Leiko Luer Lock 21G 0,8x38 мм</t>
  </si>
  <si>
    <t>32.50.13.110</t>
  </si>
  <si>
    <t>на поставку медицинских расходных материалов и изделий для нужд ФГБУ «НМИЦ пульмонологии» ФМБА России</t>
  </si>
  <si>
    <t>Уп.</t>
  </si>
  <si>
    <t>Шт.</t>
  </si>
  <si>
    <t>Гель для УЗИ Медиагель-С высокой вязкости бесцветный стерильный 15 г 15 шт/уп</t>
  </si>
  <si>
    <t>32.50.50.190</t>
  </si>
  <si>
    <t>32.50.13.190</t>
  </si>
  <si>
    <t>Коммерческое предложение
№ 161
от 13.08.2026</t>
  </si>
  <si>
    <t>Контейнер для заготовки крови двухкамерный 450 мл с антикоагулянтом CPDA-1  4шт/уп</t>
  </si>
  <si>
    <t>Коммерческое предложение
№ 104
от 17.08.2026</t>
  </si>
  <si>
    <t>Дата подготовки обоснования НМЦК: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</si>
</sst>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/>
    <xf numFmtId="4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A2F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9"/>
  <sheetViews>
    <sheetView tabSelected="1" zoomScaleNormal="100" workbookViewId="0">
      <selection activeCell="P19" sqref="P19"/>
    </sheetView>
  </sheetViews>
  <sheetFormatPr defaultRowHeight="15" x14ac:dyDescent="0.25"/>
  <cols>
    <col min="1" max="1" width="4.5703125" customWidth="1"/>
    <col min="2" max="2" width="32.710937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11" t="s">
        <v>15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x14ac:dyDescent="0.25">
      <c r="A3" s="9" t="s">
        <v>27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30" customHeight="1" x14ac:dyDescent="0.25">
      <c r="A5" s="23" t="s">
        <v>16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5"/>
      <c r="S5" s="12" t="s">
        <v>12</v>
      </c>
    </row>
    <row r="6" spans="1:19" ht="30" customHeight="1" x14ac:dyDescent="0.25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7" t="s">
        <v>7</v>
      </c>
      <c r="G6" s="18"/>
      <c r="H6" s="18"/>
      <c r="I6" s="18"/>
      <c r="J6" s="18"/>
      <c r="K6" s="19"/>
      <c r="L6" s="12" t="s">
        <v>17</v>
      </c>
      <c r="M6" s="12" t="s">
        <v>8</v>
      </c>
      <c r="N6" s="12" t="s">
        <v>18</v>
      </c>
      <c r="O6" s="15" t="s">
        <v>11</v>
      </c>
      <c r="P6" s="16"/>
      <c r="Q6" s="12" t="s">
        <v>19</v>
      </c>
      <c r="R6" s="12" t="s">
        <v>20</v>
      </c>
      <c r="S6" s="13"/>
    </row>
    <row r="7" spans="1:19" ht="45" customHeight="1" x14ac:dyDescent="0.25">
      <c r="A7" s="13"/>
      <c r="B7" s="13"/>
      <c r="C7" s="13"/>
      <c r="D7" s="13"/>
      <c r="E7" s="13"/>
      <c r="F7" s="26" t="s">
        <v>33</v>
      </c>
      <c r="G7" s="27"/>
      <c r="H7" s="26" t="s">
        <v>35</v>
      </c>
      <c r="I7" s="27"/>
      <c r="J7" s="26" t="s">
        <v>22</v>
      </c>
      <c r="K7" s="27"/>
      <c r="L7" s="13"/>
      <c r="M7" s="13"/>
      <c r="N7" s="13"/>
      <c r="O7" s="12" t="s">
        <v>9</v>
      </c>
      <c r="P7" s="12" t="s">
        <v>10</v>
      </c>
      <c r="Q7" s="13"/>
      <c r="R7" s="13"/>
      <c r="S7" s="13"/>
    </row>
    <row r="8" spans="1:19" ht="30" customHeight="1" x14ac:dyDescent="0.25">
      <c r="A8" s="14"/>
      <c r="B8" s="14"/>
      <c r="C8" s="14"/>
      <c r="D8" s="14"/>
      <c r="E8" s="14"/>
      <c r="F8" s="28" t="s">
        <v>5</v>
      </c>
      <c r="G8" s="28" t="s">
        <v>6</v>
      </c>
      <c r="H8" s="28" t="s">
        <v>5</v>
      </c>
      <c r="I8" s="28" t="s">
        <v>6</v>
      </c>
      <c r="J8" s="5" t="s">
        <v>5</v>
      </c>
      <c r="K8" s="5" t="s">
        <v>6</v>
      </c>
      <c r="L8" s="14"/>
      <c r="M8" s="14"/>
      <c r="N8" s="14"/>
      <c r="O8" s="14"/>
      <c r="P8" s="14"/>
      <c r="Q8" s="14"/>
      <c r="R8" s="14"/>
      <c r="S8" s="14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9">
        <v>6</v>
      </c>
      <c r="G9" s="29">
        <v>7</v>
      </c>
      <c r="H9" s="29">
        <v>8</v>
      </c>
      <c r="I9" s="29">
        <v>9</v>
      </c>
      <c r="J9" s="6">
        <v>10</v>
      </c>
      <c r="K9" s="6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ht="42.75" customHeight="1" x14ac:dyDescent="0.25">
      <c r="A10" s="1">
        <v>1</v>
      </c>
      <c r="B10" s="30" t="s">
        <v>23</v>
      </c>
      <c r="C10" s="28" t="s">
        <v>26</v>
      </c>
      <c r="D10" s="31" t="s">
        <v>29</v>
      </c>
      <c r="E10" s="31">
        <v>500</v>
      </c>
      <c r="F10" s="7">
        <v>5.8</v>
      </c>
      <c r="G10" s="7">
        <v>0</v>
      </c>
      <c r="H10" s="7">
        <v>6</v>
      </c>
      <c r="I10" s="7">
        <v>0</v>
      </c>
      <c r="J10" s="7">
        <v>6.3</v>
      </c>
      <c r="K10" s="7">
        <v>0</v>
      </c>
      <c r="L10" s="3">
        <f>AVERAGE(F10,H10,J10)</f>
        <v>6.03</v>
      </c>
      <c r="M10" s="7">
        <v>0</v>
      </c>
      <c r="N10" s="3">
        <f>AVERAGE(F10,H10,J10)+AVERAGE(G10,I10,K10)</f>
        <v>6.03</v>
      </c>
      <c r="O10" s="3">
        <f>STDEV(F10,H10,J10)</f>
        <v>0.25</v>
      </c>
      <c r="P10" s="3">
        <f>O10/L10*100</f>
        <v>4.1500000000000004</v>
      </c>
      <c r="Q10" s="3">
        <f>MIN(F10+G10,H10+I10,J10+K10)</f>
        <v>5.8</v>
      </c>
      <c r="R10" s="3">
        <f>Q10*E10</f>
        <v>2900</v>
      </c>
      <c r="S10" s="8" t="s">
        <v>13</v>
      </c>
    </row>
    <row r="11" spans="1:19" ht="42.75" customHeight="1" x14ac:dyDescent="0.25">
      <c r="A11" s="1">
        <v>2</v>
      </c>
      <c r="B11" s="30" t="s">
        <v>24</v>
      </c>
      <c r="C11" s="28" t="s">
        <v>26</v>
      </c>
      <c r="D11" s="31" t="s">
        <v>29</v>
      </c>
      <c r="E11" s="31">
        <v>500</v>
      </c>
      <c r="F11" s="7">
        <v>8.9</v>
      </c>
      <c r="G11" s="7">
        <v>0</v>
      </c>
      <c r="H11" s="7">
        <v>9</v>
      </c>
      <c r="I11" s="7">
        <v>0</v>
      </c>
      <c r="J11" s="7">
        <v>9.1999999999999993</v>
      </c>
      <c r="K11" s="7">
        <v>0</v>
      </c>
      <c r="L11" s="3">
        <f t="shared" ref="L11:L14" si="0">AVERAGE(F11,H11,J11)</f>
        <v>9.0299999999999994</v>
      </c>
      <c r="M11" s="7">
        <v>0</v>
      </c>
      <c r="N11" s="3">
        <f t="shared" ref="N11:N14" si="1">AVERAGE(F11,H11,J11)+AVERAGE(G11,I11,K11)</f>
        <v>9.0299999999999994</v>
      </c>
      <c r="O11" s="3">
        <f t="shared" ref="O11:O14" si="2">STDEV(F11,H11,J11)</f>
        <v>0.15</v>
      </c>
      <c r="P11" s="3">
        <f t="shared" ref="P11:P14" si="3">O11/L11*100</f>
        <v>1.66</v>
      </c>
      <c r="Q11" s="3">
        <f t="shared" ref="Q11:Q14" si="4">MIN(F11+G11,H11+I11,J11+K11)</f>
        <v>8.9</v>
      </c>
      <c r="R11" s="3">
        <f t="shared" ref="R11:R14" si="5">Q11*E11</f>
        <v>4450</v>
      </c>
      <c r="S11" s="8" t="s">
        <v>13</v>
      </c>
    </row>
    <row r="12" spans="1:19" ht="42.75" customHeight="1" x14ac:dyDescent="0.25">
      <c r="A12" s="1">
        <v>3</v>
      </c>
      <c r="B12" s="30" t="s">
        <v>25</v>
      </c>
      <c r="C12" s="28" t="s">
        <v>26</v>
      </c>
      <c r="D12" s="31" t="s">
        <v>29</v>
      </c>
      <c r="E12" s="31">
        <v>500</v>
      </c>
      <c r="F12" s="7">
        <v>13.8</v>
      </c>
      <c r="G12" s="7">
        <v>0</v>
      </c>
      <c r="H12" s="7">
        <v>14</v>
      </c>
      <c r="I12" s="7">
        <v>0</v>
      </c>
      <c r="J12" s="7">
        <v>14.5</v>
      </c>
      <c r="K12" s="7">
        <v>0</v>
      </c>
      <c r="L12" s="3">
        <f t="shared" si="0"/>
        <v>14.1</v>
      </c>
      <c r="M12" s="7">
        <v>0</v>
      </c>
      <c r="N12" s="3">
        <f t="shared" si="1"/>
        <v>14.1</v>
      </c>
      <c r="O12" s="3">
        <f t="shared" si="2"/>
        <v>0.36</v>
      </c>
      <c r="P12" s="3">
        <f t="shared" si="3"/>
        <v>2.5499999999999998</v>
      </c>
      <c r="Q12" s="3">
        <f t="shared" si="4"/>
        <v>13.8</v>
      </c>
      <c r="R12" s="3">
        <f t="shared" si="5"/>
        <v>6900</v>
      </c>
      <c r="S12" s="8" t="s">
        <v>13</v>
      </c>
    </row>
    <row r="13" spans="1:19" ht="42.75" customHeight="1" x14ac:dyDescent="0.25">
      <c r="A13" s="1">
        <v>4</v>
      </c>
      <c r="B13" s="30" t="s">
        <v>30</v>
      </c>
      <c r="C13" s="28" t="s">
        <v>31</v>
      </c>
      <c r="D13" s="31" t="s">
        <v>28</v>
      </c>
      <c r="E13" s="31">
        <v>140</v>
      </c>
      <c r="F13" s="7">
        <v>1980</v>
      </c>
      <c r="G13" s="7">
        <v>0</v>
      </c>
      <c r="H13" s="7">
        <v>1995</v>
      </c>
      <c r="I13" s="7">
        <v>0</v>
      </c>
      <c r="J13" s="7">
        <v>1997</v>
      </c>
      <c r="K13" s="7">
        <v>0</v>
      </c>
      <c r="L13" s="3">
        <f t="shared" si="0"/>
        <v>1990.67</v>
      </c>
      <c r="M13" s="7">
        <v>0</v>
      </c>
      <c r="N13" s="3">
        <f t="shared" si="1"/>
        <v>1990.67</v>
      </c>
      <c r="O13" s="3">
        <f t="shared" si="2"/>
        <v>9.2899999999999991</v>
      </c>
      <c r="P13" s="3">
        <f t="shared" si="3"/>
        <v>0.47</v>
      </c>
      <c r="Q13" s="3">
        <f t="shared" si="4"/>
        <v>1980</v>
      </c>
      <c r="R13" s="3">
        <f t="shared" si="5"/>
        <v>277200</v>
      </c>
      <c r="S13" s="8" t="s">
        <v>13</v>
      </c>
    </row>
    <row r="14" spans="1:19" ht="42.75" customHeight="1" x14ac:dyDescent="0.25">
      <c r="A14" s="1">
        <v>5</v>
      </c>
      <c r="B14" s="30" t="s">
        <v>34</v>
      </c>
      <c r="C14" s="28" t="s">
        <v>32</v>
      </c>
      <c r="D14" s="31" t="s">
        <v>28</v>
      </c>
      <c r="E14" s="31">
        <v>20</v>
      </c>
      <c r="F14" s="7">
        <v>2530</v>
      </c>
      <c r="G14" s="7">
        <v>0</v>
      </c>
      <c r="H14" s="7">
        <v>2545</v>
      </c>
      <c r="I14" s="7">
        <v>0</v>
      </c>
      <c r="J14" s="7">
        <v>2538</v>
      </c>
      <c r="K14" s="7">
        <v>0</v>
      </c>
      <c r="L14" s="3">
        <f t="shared" si="0"/>
        <v>2537.67</v>
      </c>
      <c r="M14" s="7">
        <v>0</v>
      </c>
      <c r="N14" s="3">
        <f t="shared" si="1"/>
        <v>2537.67</v>
      </c>
      <c r="O14" s="3">
        <f t="shared" si="2"/>
        <v>7.51</v>
      </c>
      <c r="P14" s="3">
        <f t="shared" si="3"/>
        <v>0.3</v>
      </c>
      <c r="Q14" s="3">
        <f t="shared" si="4"/>
        <v>2530</v>
      </c>
      <c r="R14" s="3">
        <f t="shared" si="5"/>
        <v>50600</v>
      </c>
      <c r="S14" s="8" t="s">
        <v>13</v>
      </c>
    </row>
    <row r="15" spans="1:19" x14ac:dyDescent="0.25">
      <c r="A15" s="20" t="s">
        <v>14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33">
        <f>SUM(R10:R14)</f>
        <v>342050</v>
      </c>
      <c r="S15" s="4"/>
    </row>
    <row r="16" spans="1:19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 s="4" t="s">
        <v>36</v>
      </c>
      <c r="B17" s="4"/>
      <c r="C17" s="3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25">
      <c r="A19" s="4" t="s">
        <v>21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</sheetData>
  <mergeCells count="22">
    <mergeCell ref="A15:Q15"/>
    <mergeCell ref="Q6:Q8"/>
    <mergeCell ref="R6:R8"/>
    <mergeCell ref="S5:S8"/>
    <mergeCell ref="A5:R5"/>
    <mergeCell ref="E6:E8"/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</mergeCells>
  <phoneticPr fontId="4" type="noConversion"/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Максим Антошин</cp:lastModifiedBy>
  <cp:lastPrinted>2023-06-30T11:09:57Z</cp:lastPrinted>
  <dcterms:created xsi:type="dcterms:W3CDTF">2022-08-15T07:32:39Z</dcterms:created>
  <dcterms:modified xsi:type="dcterms:W3CDTF">2026-08-17T09:26:31Z</dcterms:modified>
</cp:coreProperties>
</file>