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" sheetId="1" state="visible" r:id="rId1"/>
  </sheets>
  <definedNames>
    <definedName name="_xlnm.Print_Area" localSheetId="0">Расчет!$B$3:$R$16</definedName>
  </definedNames>
  <calcPr refMode="R1C1"/>
</workbook>
</file>

<file path=xl/sharedStrings.xml><?xml version="1.0" encoding="utf-8"?>
<sst xmlns="http://schemas.openxmlformats.org/spreadsheetml/2006/main" count="26" uniqueCount="26">
  <si>
    <t xml:space="preserve">Обоснование начальной (максимальной) цены контракта (Н(М)ЦК)
</t>
  </si>
  <si>
    <t>№</t>
  </si>
  <si>
    <t xml:space="preserve">Наименование предмета контракта</t>
  </si>
  <si>
    <t xml:space="preserve">Ед. изм.</t>
  </si>
  <si>
    <t>Кол-во</t>
  </si>
  <si>
    <t xml:space="preserve">Ценовая информация стоимости объекта закупки, 
(руб) за ед.изм.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</si>
  <si>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</si>
  <si>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</si>
  <si>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</si>
  <si>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</si>
  <si>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Источник 1  Коммерческое предложение  № 7616 от 06.08.2026</t>
  </si>
  <si>
    <t xml:space="preserve">Источник 2  https://www.onlinetrade.ru/catalogue/bolvanki_cd_dvd_bd_r_diski-c131/vs/disk_vs_cd_r_80_52x_bulk_50_vscdrb5003-3408092.html?utm_referrer=https%3a%2f%2fyandex.ru%2f&amp;c=42#tabs_description; https://market.yandex.ru/card/disk-dvd-r-50-shtuk-v-plenke--diski-dvd-r-mirex-brand-47gb-16x-sp50-bulk-50/4555323041?do-waremd5=jqTxDV4J1dtVQs2WuLD96g&amp;clid=1651&amp;ogV=-12#fullSpecsAnchorId</t>
  </si>
  <si>
    <t xml:space="preserve">Источник 3  Коммерческое предложение  № 7617 от 06.08.2026</t>
  </si>
  <si>
    <t xml:space="preserve">Номер сведений о контракте №___ от </t>
  </si>
  <si>
    <r>
      <t xml:space="preserve">Средняя арифметическая цена за единицу     &lt;</t>
    </r>
    <r>
      <rPr>
        <b/>
        <i/>
        <sz val="10"/>
        <rFont val="Times New Roman"/>
      </rPr>
      <t>ц</t>
    </r>
    <r>
      <rPr>
        <b/>
        <sz val="10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</si>
  <si>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</si>
  <si>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
</t>
    </r>
    <r>
      <rPr>
        <i/>
        <sz val="10"/>
        <rFont val="Times New Roman"/>
      </rPr>
      <t xml:space="preserve">(не должен превышать 33%)</t>
    </r>
  </si>
  <si>
    <r>
      <rPr>
        <b/>
        <sz val="10"/>
        <rFont val="Times New Roman"/>
      </rPr>
      <t xml:space="preserve">Расчет Н(М)ЦК по формуле</t>
    </r>
    <r>
      <rPr>
        <sz val="10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</si>
  <si>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</si>
  <si>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 с учетом округления цены за единицу (руб.)</t>
  </si>
  <si>
    <t xml:space="preserve">Диск оптический (Тип 1)</t>
  </si>
  <si>
    <t>шт.</t>
  </si>
  <si>
    <t xml:space="preserve">Диск оптический (Тип 2)</t>
  </si>
  <si>
    <t>ИТОГО:</t>
  </si>
  <si>
    <t xml:space="preserve">В результате проведенного расчета Н(М)ЦК контракта составила: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</si>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</sst>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0.00;[Red]0.00"/>
    <numFmt numFmtId="161" formatCode="0;[Red]0"/>
    <numFmt numFmtId="162" formatCode="0.00000"/>
    <numFmt numFmtId="163" formatCode="0.0000"/>
  </numFmts>
  <fonts count="12">
    <font>
      <sz val="11.000000"/>
      <color theme="1"/>
      <name val="Calibri"/>
      <scheme val="minor"/>
    </font>
    <font>
      <sz val="10.000000"/>
      <name val="Arial Cyr"/>
    </font>
    <font>
      <sz val="10.000000"/>
      <color theme="1"/>
      <name val="Times New Roman"/>
    </font>
    <font>
      <b/>
      <sz val="14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  <font>
      <b/>
      <sz val="12.000000"/>
      <color theme="1"/>
      <name val="Times New Roman"/>
    </font>
    <font>
      <sz val="12.000000"/>
      <color theme="1"/>
      <name val="Times New Roman"/>
    </font>
    <font>
      <sz val="11.000000"/>
      <name val="Times New Roman"/>
    </font>
    <font>
      <sz val="12.000000"/>
      <name val="Times New Roman"/>
    </font>
    <font>
      <sz val="8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6">
    <xf fontId="0" fillId="0" borderId="0" numFmtId="0" xfId="0"/>
    <xf fontId="2" fillId="0" borderId="0" numFmtId="0" xfId="0" applyFont="1"/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4" fillId="0" borderId="7" numFmtId="0" xfId="0" applyFont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top" wrapText="1"/>
    </xf>
    <xf fontId="4" fillId="0" borderId="3" numFmtId="0" xfId="0" applyFont="1" applyBorder="1" applyAlignment="1">
      <alignment horizontal="center" vertical="top" wrapText="1"/>
    </xf>
    <xf fontId="4" fillId="0" borderId="8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top" wrapText="1"/>
    </xf>
    <xf fontId="6" fillId="0" borderId="2" numFmtId="0" xfId="0" applyFont="1" applyBorder="1" applyAlignment="1">
      <alignment horizontal="center" vertical="top" wrapText="1"/>
    </xf>
    <xf fontId="5" fillId="0" borderId="2" numFmtId="0" xfId="1" applyFont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vertical="center" wrapText="1"/>
    </xf>
    <xf fontId="5" fillId="0" borderId="6" numFmtId="161" xfId="0" applyNumberFormat="1" applyFont="1" applyBorder="1" applyAlignment="1">
      <alignment horizontal="center" vertical="center" wrapText="1"/>
    </xf>
    <xf fontId="5" fillId="0" borderId="2" numFmtId="2" xfId="0" applyNumberFormat="1" applyFont="1" applyBorder="1" applyAlignment="1">
      <alignment horizontal="center" vertical="center" wrapText="1"/>
    </xf>
    <xf fontId="4" fillId="0" borderId="6" numFmtId="160" xfId="0" applyNumberFormat="1" applyFont="1" applyBorder="1" applyAlignment="1">
      <alignment horizontal="center" vertical="center" wrapText="1"/>
    </xf>
    <xf fontId="4" fillId="0" borderId="2" numFmtId="160" xfId="0" applyNumberFormat="1" applyFont="1" applyBorder="1" applyAlignment="1">
      <alignment horizontal="center" vertical="center" wrapText="1"/>
    </xf>
    <xf fontId="2" fillId="2" borderId="2" numFmtId="2" xfId="0" applyNumberFormat="1" applyFont="1" applyFill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vertical="top"/>
    </xf>
    <xf fontId="4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justify" wrapText="1"/>
    </xf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2" xfId="0" applyNumberFormat="1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2" fillId="0" borderId="0" numFmtId="0" xfId="0" applyFont="1" applyAlignment="1">
      <alignment horizontal="center" vertical="center"/>
    </xf>
    <xf fontId="4" fillId="0" borderId="8" numFmtId="2" xfId="0" applyNumberFormat="1" applyFont="1" applyBorder="1" applyAlignment="1">
      <alignment horizontal="center" vertical="center" wrapText="1"/>
    </xf>
    <xf fontId="4" fillId="0" borderId="8" numFmtId="4" xfId="0" applyNumberFormat="1" applyFont="1" applyBorder="1" applyAlignment="1">
      <alignment horizontal="center" vertical="center" wrapText="1"/>
    </xf>
    <xf fontId="2" fillId="0" borderId="0" numFmtId="4" xfId="0" applyNumberFormat="1" applyFont="1" applyAlignment="1">
      <alignment horizontal="center" vertical="top"/>
    </xf>
    <xf fontId="2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 wrapText="1"/>
    </xf>
    <xf fontId="7" fillId="0" borderId="0" numFmtId="4" xfId="0" applyNumberFormat="1" applyFont="1" applyAlignment="1">
      <alignment horizontal="center" vertical="center"/>
    </xf>
    <xf fontId="7" fillId="0" borderId="0" numFmtId="0" xfId="0" applyFont="1" applyAlignment="1">
      <alignment vertical="center" wrapText="1"/>
    </xf>
    <xf fontId="7" fillId="0" borderId="0" numFmtId="0" xfId="0" applyFont="1" applyAlignment="1">
      <alignment horizontal="right" vertical="center"/>
    </xf>
    <xf fontId="7" fillId="0" borderId="0" numFmtId="0" xfId="0" applyFont="1" applyAlignment="1">
      <alignment vertical="center"/>
    </xf>
    <xf fontId="7" fillId="0" borderId="9" numFmtId="0" xfId="0" applyFont="1" applyBorder="1" applyAlignment="1">
      <alignment vertical="center"/>
    </xf>
    <xf fontId="7" fillId="0" borderId="0" numFmtId="3" xfId="0" applyNumberFormat="1" applyFont="1" applyAlignment="1">
      <alignment vertical="center"/>
    </xf>
    <xf fontId="7" fillId="0" borderId="0" numFmtId="0" xfId="0" applyFont="1"/>
    <xf fontId="6" fillId="0" borderId="0" numFmtId="0" xfId="0" applyFont="1"/>
    <xf fontId="8" fillId="0" borderId="0" numFmtId="0" xfId="0" applyFont="1"/>
    <xf fontId="2" fillId="0" borderId="0" numFmtId="0" xfId="0" applyFont="1" applyAlignment="1">
      <alignment horizontal="center"/>
    </xf>
    <xf fontId="9" fillId="0" borderId="0" numFmtId="0" xfId="0" applyFont="1" applyAlignment="1" applyProtection="1">
      <alignment vertical="center"/>
      <protection locked="0"/>
    </xf>
    <xf fontId="10" fillId="0" borderId="0" numFmtId="0" xfId="0" applyFont="1" applyAlignment="1" applyProtection="1">
      <alignment horizontal="left" vertical="top" wrapText="1"/>
      <protection locked="0"/>
    </xf>
    <xf fontId="10" fillId="0" borderId="0" numFmtId="0" xfId="0" applyFont="1"/>
    <xf fontId="10" fillId="0" borderId="0" numFmtId="0" xfId="0" applyFont="1" applyAlignment="1" applyProtection="1">
      <alignment wrapText="1"/>
      <protection locked="0"/>
    </xf>
    <xf fontId="10" fillId="0" borderId="0" numFmtId="163" xfId="0" applyNumberFormat="1" applyFont="1" applyAlignment="1" applyProtection="1">
      <alignment horizontal="center" vertical="center"/>
      <protection locked="0"/>
    </xf>
    <xf fontId="11" fillId="0" borderId="0" numFmtId="0" xfId="0" applyFont="1" applyAlignment="1" applyProtection="1">
      <alignment horizontal="center" wrapText="1"/>
      <protection locked="0"/>
    </xf>
    <xf fontId="11" fillId="0" borderId="0" numFmtId="0" xfId="0" applyFont="1" applyAlignment="1" applyProtection="1">
      <alignment wrapText="1"/>
      <protection locked="0"/>
    </xf>
    <xf fontId="10" fillId="0" borderId="0" numFmtId="0" xfId="0" applyFont="1" applyAlignment="1" applyProtection="1">
      <alignment horizontal="center" wrapText="1"/>
      <protection locked="0"/>
    </xf>
    <xf fontId="6" fillId="0" borderId="0" numFmt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14</xdr:col>
      <xdr:colOff>126721</xdr:colOff>
      <xdr:row>5</xdr:row>
      <xdr:rowOff>911080</xdr:rowOff>
    </xdr:from>
    <xdr:to>
      <xdr:col>14</xdr:col>
      <xdr:colOff>977347</xdr:colOff>
      <xdr:row>5</xdr:row>
      <xdr:rowOff>1263504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831745" y="2435080"/>
          <a:ext cx="8506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13</xdr:col>
      <xdr:colOff>2485</xdr:colOff>
      <xdr:row>5</xdr:row>
      <xdr:rowOff>592620</xdr:rowOff>
    </xdr:from>
    <xdr:to>
      <xdr:col>14</xdr:col>
      <xdr:colOff>8283</xdr:colOff>
      <xdr:row>5</xdr:row>
      <xdr:rowOff>1030769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5593246" y="2025511"/>
          <a:ext cx="1231624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15</xdr:col>
      <xdr:colOff>10767</xdr:colOff>
      <xdr:row>5</xdr:row>
      <xdr:rowOff>1699592</xdr:rowOff>
    </xdr:from>
    <xdr:to>
      <xdr:col>15</xdr:col>
      <xdr:colOff>1496667</xdr:colOff>
      <xdr:row>5</xdr:row>
      <xdr:rowOff>2061542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9817376" y="3223592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15</xdr:col>
      <xdr:colOff>266700</xdr:colOff>
      <xdr:row>5</xdr:row>
      <xdr:rowOff>1400175</xdr:rowOff>
    </xdr:from>
    <xdr:to>
      <xdr:col>15</xdr:col>
      <xdr:colOff>419100</xdr:colOff>
      <xdr:row>5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pageBreakPreview" topLeftCell="A4" zoomScale="70" workbookViewId="0">
      <selection activeCell="P12" activeCellId="0" sqref="P12"/>
    </sheetView>
  </sheetViews>
  <sheetFormatPr defaultColWidth="9.140625" defaultRowHeight="14.25"/>
  <cols>
    <col customWidth="1" min="1" max="1" style="1" width="2.5703125"/>
    <col customWidth="1" min="2" max="2" style="1" width="4.42578125"/>
    <col customWidth="1" min="3" max="3" style="1" width="27.7109375"/>
    <col customWidth="1" min="4" max="5" style="1" width="5.85546875"/>
    <col customWidth="1" min="6" max="8" style="1" width="13.85546875"/>
    <col customWidth="1" hidden="1" min="9" max="11" style="1" width="11.7109375"/>
    <col customWidth="1" hidden="1" min="12" max="12" style="1" width="0.85546875"/>
    <col customWidth="1" min="13" max="13" style="1" width="12"/>
    <col customWidth="1" min="14" max="14" style="1" width="18.42578125"/>
    <col customWidth="1" min="15" max="15" style="1" width="14.85546875"/>
    <col customWidth="1" min="16" max="16" style="1" width="22.7109375"/>
    <col customWidth="1" min="17" max="17" style="1" width="11.7109375"/>
    <col customWidth="1" min="18" max="18" style="1" width="14.42578125"/>
    <col bestFit="1" customWidth="1" min="19" max="19" style="1" width="9.85546875"/>
    <col bestFit="1" customWidth="1" min="20" max="20" style="1" width="11.28515625"/>
    <col min="21" max="16384" style="1" width="9.140625"/>
  </cols>
  <sheetData>
    <row r="4" ht="42" customHeight="1"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39" customHeight="1">
      <c r="B5" s="3" t="s">
        <v>1</v>
      </c>
      <c r="C5" s="3" t="s">
        <v>2</v>
      </c>
      <c r="D5" s="4" t="s">
        <v>3</v>
      </c>
      <c r="E5" s="4" t="s">
        <v>4</v>
      </c>
      <c r="F5" s="5" t="s">
        <v>5</v>
      </c>
      <c r="G5" s="6"/>
      <c r="H5" s="7"/>
      <c r="I5" s="5" t="s">
        <v>6</v>
      </c>
      <c r="J5" s="6"/>
      <c r="K5" s="6"/>
      <c r="L5" s="4" t="s">
        <v>7</v>
      </c>
      <c r="M5" s="8" t="s">
        <v>8</v>
      </c>
      <c r="N5" s="8"/>
      <c r="O5" s="8"/>
      <c r="P5" s="9" t="s">
        <v>9</v>
      </c>
      <c r="Q5" s="9"/>
      <c r="R5" s="9"/>
    </row>
    <row r="6" ht="166.5" customHeight="1">
      <c r="B6" s="3"/>
      <c r="C6" s="4"/>
      <c r="D6" s="10"/>
      <c r="E6" s="10"/>
      <c r="F6" s="11" t="s">
        <v>10</v>
      </c>
      <c r="G6" s="11" t="s">
        <v>11</v>
      </c>
      <c r="H6" s="11" t="s">
        <v>12</v>
      </c>
      <c r="I6" s="12" t="s">
        <v>13</v>
      </c>
      <c r="J6" s="12" t="s">
        <v>13</v>
      </c>
      <c r="K6" s="12" t="s">
        <v>13</v>
      </c>
      <c r="L6" s="13"/>
      <c r="M6" s="9" t="s">
        <v>14</v>
      </c>
      <c r="N6" s="9" t="s">
        <v>15</v>
      </c>
      <c r="O6" s="9" t="s">
        <v>16</v>
      </c>
      <c r="P6" s="14" t="s">
        <v>17</v>
      </c>
      <c r="Q6" s="15" t="s">
        <v>18</v>
      </c>
      <c r="R6" s="15" t="s">
        <v>19</v>
      </c>
    </row>
    <row r="7" ht="24.75" customHeight="1">
      <c r="B7" s="5">
        <v>1</v>
      </c>
      <c r="C7" s="16" t="s">
        <v>20</v>
      </c>
      <c r="D7" s="17" t="s">
        <v>21</v>
      </c>
      <c r="E7" s="18">
        <v>1000</v>
      </c>
      <c r="F7" s="19">
        <v>22.25</v>
      </c>
      <c r="G7" s="19">
        <v>23</v>
      </c>
      <c r="H7" s="19">
        <v>25.5</v>
      </c>
      <c r="I7" s="20"/>
      <c r="J7" s="20"/>
      <c r="K7" s="20"/>
      <c r="L7" s="21"/>
      <c r="M7" s="22">
        <f t="shared" ref="M7:M8" si="0">AVERAGE(F7:H7)</f>
        <v>23.583333333333332</v>
      </c>
      <c r="N7" s="23">
        <f t="shared" ref="N7:N8" si="1">SQRT(((SUM((POWER(F7-M7,2)),(POWER(G7-M7,2)),(POWER(H7-M7,2)))/(COLUMNS(F7:H7)-1))))</f>
        <v>1.7017148213885114</v>
      </c>
      <c r="O7" s="23">
        <f t="shared" ref="O7:O8" si="2">N7/M7*100</f>
        <v>7.2157518928134765</v>
      </c>
      <c r="P7" s="21">
        <f t="shared" ref="P7:P8" si="3">(E7/(COLUMNS(F7:H7)))*(SUM(F7:H7))</f>
        <v>23583.333333333332</v>
      </c>
      <c r="Q7" s="21">
        <f t="shared" ref="Q7:Q8" si="4">P7/E7</f>
        <v>23.583333333333332</v>
      </c>
      <c r="R7" s="21">
        <f t="shared" ref="R7:R8" si="5">(ROUND(Q7,2)*E7)</f>
        <v>23580.000000000004</v>
      </c>
    </row>
    <row r="8" ht="25.5" customHeight="1">
      <c r="B8" s="5">
        <v>2</v>
      </c>
      <c r="C8" s="16" t="s">
        <v>22</v>
      </c>
      <c r="D8" s="17" t="s">
        <v>21</v>
      </c>
      <c r="E8" s="18">
        <v>150</v>
      </c>
      <c r="F8" s="19">
        <v>25</v>
      </c>
      <c r="G8" s="19">
        <v>27.920000000000002</v>
      </c>
      <c r="H8" s="19">
        <v>26.600000000000001</v>
      </c>
      <c r="I8" s="20"/>
      <c r="J8" s="20"/>
      <c r="K8" s="20"/>
      <c r="L8" s="21"/>
      <c r="M8" s="22">
        <f t="shared" si="0"/>
        <v>26.506666666666671</v>
      </c>
      <c r="N8" s="23">
        <f t="shared" si="1"/>
        <v>1.4622357311095007</v>
      </c>
      <c r="O8" s="23">
        <f t="shared" si="2"/>
        <v>5.5164828889945943</v>
      </c>
      <c r="P8" s="21">
        <f t="shared" si="3"/>
        <v>3976.0000000000005</v>
      </c>
      <c r="Q8" s="21">
        <f t="shared" si="4"/>
        <v>26.506666666666671</v>
      </c>
      <c r="R8" s="21">
        <f t="shared" si="5"/>
        <v>3976.5000000000005</v>
      </c>
    </row>
    <row r="9" s="24" customFormat="1" ht="15" customHeight="1">
      <c r="B9" s="25"/>
      <c r="C9" s="26"/>
      <c r="D9" s="27"/>
      <c r="E9" s="28"/>
      <c r="F9" s="29"/>
      <c r="G9" s="29"/>
      <c r="H9" s="29"/>
      <c r="I9" s="29"/>
      <c r="J9" s="29"/>
      <c r="K9" s="29"/>
      <c r="L9" s="29"/>
      <c r="M9" s="30"/>
      <c r="N9" s="31"/>
      <c r="O9" s="31"/>
      <c r="P9" s="32" t="s">
        <v>23</v>
      </c>
      <c r="Q9" s="32"/>
      <c r="R9" s="33">
        <f>SUM(R7:R8)</f>
        <v>27556.500000000004</v>
      </c>
      <c r="S9" s="34"/>
      <c r="T9" s="34"/>
    </row>
    <row r="10" s="35" customFormat="1" ht="58.5" customHeight="1">
      <c r="B10" s="36" t="s">
        <v>24</v>
      </c>
      <c r="C10" s="36"/>
      <c r="D10" s="36"/>
      <c r="E10" s="36"/>
      <c r="F10" s="36"/>
      <c r="G10" s="36"/>
      <c r="H10" s="37">
        <f>R9</f>
        <v>27556.500000000004</v>
      </c>
      <c r="I10" s="38"/>
      <c r="J10" s="38"/>
      <c r="K10" s="38"/>
      <c r="L10" s="39"/>
      <c r="M10" s="40" t="s">
        <v>25</v>
      </c>
      <c r="O10" s="40"/>
      <c r="P10" s="41"/>
      <c r="Q10" s="41"/>
      <c r="R10" s="42"/>
      <c r="S10" s="34"/>
      <c r="T10" s="34"/>
    </row>
    <row r="11" ht="18" customHeight="1">
      <c r="B11" s="43"/>
      <c r="C11" s="44"/>
      <c r="D11" s="45"/>
      <c r="E11" s="45"/>
      <c r="F11" s="45"/>
      <c r="G11" s="45"/>
      <c r="M11" s="46"/>
      <c r="N11" s="45"/>
      <c r="O11" s="45"/>
      <c r="P11" s="45"/>
    </row>
    <row r="12" s="47" customFormat="1" ht="15" customHeight="1">
      <c r="B12" s="48"/>
      <c r="C12" s="48"/>
      <c r="D12" s="48"/>
      <c r="E12" s="49"/>
      <c r="F12" s="50"/>
      <c r="G12" s="51"/>
      <c r="M12" s="52"/>
      <c r="N12" s="53"/>
      <c r="O12" s="53"/>
      <c r="P12" s="53"/>
    </row>
    <row r="13" s="47" customFormat="1" ht="12" customHeight="1">
      <c r="B13" s="48"/>
      <c r="C13" s="48"/>
      <c r="D13" s="48"/>
      <c r="E13" s="49"/>
      <c r="F13" s="50"/>
      <c r="G13" s="51"/>
      <c r="M13" s="54"/>
      <c r="N13" s="54"/>
      <c r="O13" s="54"/>
      <c r="P13" s="54"/>
    </row>
    <row r="14" s="47" customFormat="1" ht="10.9" hidden="1" customHeight="1">
      <c r="B14" s="48"/>
      <c r="C14" s="48"/>
      <c r="D14" s="48"/>
      <c r="E14" s="49"/>
      <c r="F14" s="50"/>
      <c r="G14" s="51"/>
      <c r="M14" s="54"/>
      <c r="N14" s="54"/>
      <c r="O14" s="54"/>
      <c r="P14" s="54"/>
    </row>
    <row r="15" ht="19.5" customHeight="1">
      <c r="B15" s="55"/>
      <c r="C15" s="55"/>
      <c r="D15" s="46"/>
      <c r="E15" s="46"/>
      <c r="F15" s="46"/>
      <c r="G15" s="46"/>
      <c r="M15" s="46"/>
      <c r="N15" s="45"/>
      <c r="O15" s="45"/>
      <c r="P15" s="45"/>
    </row>
    <row r="16" s="47" customFormat="1" ht="15">
      <c r="B16" s="48"/>
      <c r="C16" s="48"/>
      <c r="D16" s="48"/>
      <c r="E16" s="49"/>
      <c r="F16" s="50"/>
      <c r="G16" s="51"/>
      <c r="M16" s="52"/>
      <c r="N16" s="53"/>
      <c r="O16" s="53"/>
      <c r="P16" s="53"/>
    </row>
  </sheetData>
  <mergeCells count="16">
    <mergeCell ref="B4:R4"/>
    <mergeCell ref="B5:B6"/>
    <mergeCell ref="C5:C6"/>
    <mergeCell ref="D5:D6"/>
    <mergeCell ref="E5:E6"/>
    <mergeCell ref="F5:H5"/>
    <mergeCell ref="I5:K5"/>
    <mergeCell ref="L5:L6"/>
    <mergeCell ref="M5:O5"/>
    <mergeCell ref="P5:R5"/>
    <mergeCell ref="P9:Q9"/>
    <mergeCell ref="B10:G10"/>
    <mergeCell ref="B12:D12"/>
    <mergeCell ref="B15:C15"/>
    <mergeCell ref="D15:G15"/>
    <mergeCell ref="B16:D16"/>
  </mergeCells>
  <printOptions headings="0" gridLines="0"/>
  <pageMargins left="0.39370078740157477" right="0.39370078740157477" top="1.1417322834645671" bottom="0.39370078740157477" header="0.31496062992125984" footer="0.31496062992125984"/>
  <pageSetup paperSize="9" scale="8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"Бенц Константин Владимирович" &lt;bents@fsfk.local&gt;;"Бенц Константин Владимирович" &lt;constantin_bents@ufk69.ru&gt;</dc:creator>
  <cp:lastModifiedBy>Копытов Александр Александрович</cp:lastModifiedBy>
  <cp:revision>3</cp:revision>
  <dcterms:created xsi:type="dcterms:W3CDTF">2014-01-15T18:15:09Z</dcterms:created>
  <dcterms:modified xsi:type="dcterms:W3CDTF">2026-08-06T11:31:04Z</dcterms:modified>
</cp:coreProperties>
</file>