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Поставка молочка" sheetId="7" r:id="rId1"/>
  </sheets>
  <calcPr calcId="152511"/>
  <fileRecoveryPr autoRecover="0"/>
</workbook>
</file>

<file path=xl/calcChain.xml><?xml version="1.0" encoding="utf-8"?>
<calcChain xmlns="http://schemas.openxmlformats.org/spreadsheetml/2006/main">
  <c r="H14" i="7" l="1"/>
  <c r="G14" i="7"/>
  <c r="F14" i="7"/>
  <c r="I13" i="7" l="1"/>
  <c r="K13" i="7" s="1"/>
  <c r="L13" i="7" s="1"/>
  <c r="N13" i="7"/>
  <c r="M13" i="7" l="1"/>
  <c r="N12" i="7"/>
  <c r="I12" i="7"/>
  <c r="M12" i="7" s="1"/>
  <c r="K12" i="7" l="1"/>
  <c r="L12" i="7" s="1"/>
  <c r="N9" i="7"/>
  <c r="N10" i="7"/>
  <c r="N11" i="7"/>
  <c r="N8" i="7"/>
  <c r="I11" i="7"/>
  <c r="M11" i="7" s="1"/>
  <c r="I10" i="7"/>
  <c r="M10" i="7" s="1"/>
  <c r="I9" i="7"/>
  <c r="M9" i="7" s="1"/>
  <c r="I8" i="7"/>
  <c r="M8" i="7" s="1"/>
  <c r="N14" i="7" l="1"/>
  <c r="M14" i="7"/>
  <c r="K8" i="7"/>
  <c r="L8" i="7" s="1"/>
  <c r="K9" i="7"/>
  <c r="L9" i="7" s="1"/>
  <c r="K10" i="7"/>
  <c r="L10" i="7" s="1"/>
  <c r="K11" i="7"/>
  <c r="L11" i="7" s="1"/>
</calcChain>
</file>

<file path=xl/sharedStrings.xml><?xml version="1.0" encoding="utf-8"?>
<sst xmlns="http://schemas.openxmlformats.org/spreadsheetml/2006/main" count="45" uniqueCount="41">
  <si>
    <t>Ед. изм.</t>
  </si>
  <si>
    <t>Кол-во</t>
  </si>
  <si>
    <t>Цена за единицу услуги, товара, работ, руб.</t>
  </si>
  <si>
    <t>Средняя цена ед.</t>
  </si>
  <si>
    <t>Кол-во Постав-щиков</t>
  </si>
  <si>
    <t xml:space="preserve">σ
</t>
  </si>
  <si>
    <t xml:space="preserve">Коэф-т вариации, %
</t>
  </si>
  <si>
    <t>ИТОГО</t>
  </si>
  <si>
    <t>σ - среднее квадратичное отклонение</t>
  </si>
  <si>
    <t>ОБОСНОВАНИЕ НАЧАЛЬНОЙ (МАКСИМАЛЬНОЙ) ЦЕНЫ КОНТРАКТА</t>
  </si>
  <si>
    <t>(цены контракта, заключаемого с единственным поставщиком)</t>
  </si>
  <si>
    <t>Наименование товара</t>
  </si>
  <si>
    <t>Основные характеристики объекта закупки</t>
  </si>
  <si>
    <t>кг</t>
  </si>
  <si>
    <t>л</t>
  </si>
  <si>
    <t>Творог</t>
  </si>
  <si>
    <t>Жирность не менее 3,2 %. Внешний вид и консистенция: Непрозрачная жидкость, жидкая, однородная не тягучая, слегка вязкая. Вкус и запах: характерные для молока, без посторонних привкусов и запахов. Цвет: Белый, равномерный по всей массе. Соответствие нормативной документации ГОСТ 31450-2013</t>
  </si>
  <si>
    <t>Жирность не менее 45 % Внешний вид и консистенция: корка ровная, тонкая, без толстого подкоркового слоя, покрытая парафиновыми, полимерными, комбинированными составами или полимерными материалами. Вкус и запах выраженный сырный, слегка кисловатый. Цвет от белого до светло-желтого, однородный по всей массе. Соответствие нормативной документации ГОСТ 32260-2013</t>
  </si>
  <si>
    <t>Масло сливочное (несолёное)</t>
  </si>
  <si>
    <t>Молоко сгущенное цельное с сахаром</t>
  </si>
  <si>
    <t>Жирность не менее 8,5%. Внешний вид и консистенция однородная по всей массе, без наличия ощущаемых органолептически кристаллов молочного сахара. Допускается мучнистая консистенция и незначительный осадок лактозы при хранении. Вкус и запах сладкий, чистый с выраженным вкусом пастеризованного молока, без каких-либо посторонних привкусов и запахов. Цвет белый с кремовым оттенком, равномерный по всей массе. Соответствие нормативной документации ГОСТ 31688-2012</t>
  </si>
  <si>
    <t>Жирность не менее 9%. Внешний вид и консистенция: Мягкая, мажущаяся или рассыпчатая с наличием или без ощутимых частиц молочного белка. Для обезжиренного продукта - незначительное выделение сыворотки. Вкус и запах кисломолочный, без посторонних привкусов и запахов. Цвет Белый с кремовым оттенком, равномерный по всей массе. Соответствие нормативной документации ГОСТ 31453-2013</t>
  </si>
  <si>
    <t>Жирность не менее 72,5%. Внешний вид и консистенция: однородная, пластичная, плотная поверхность масла на разрезе слабоблестящая и сухая на вид. Вкус и запах чистый без посторонних привкусов и запахов. Цвет от светло-желтого, однородный по всей массе. Соответствие  нормативной документации ГОСТ 32261-2013</t>
  </si>
  <si>
    <t>НМЦК по позиции, руб.</t>
  </si>
  <si>
    <t>НМЦК минимальная, руб.</t>
  </si>
  <si>
    <t>Фасовка, упаковка</t>
  </si>
  <si>
    <t>Пакет не менее 0,9 л.</t>
  </si>
  <si>
    <t>Весовое</t>
  </si>
  <si>
    <t>Весовой (упакован в потребительскую тару из полимерных материалов)</t>
  </si>
  <si>
    <t>Весовой</t>
  </si>
  <si>
    <t>Сыр твердых сортов (твердый, высший сорт)</t>
  </si>
  <si>
    <t>Контрактный управляющий                                                                              А.Е.Согин</t>
  </si>
  <si>
    <t>Упакован в потребительскую тару из полимерных материалов не менее, чем по 500 гр</t>
  </si>
  <si>
    <t>Упакован в потребительскую тару из полимерных материалов не менее, чем по 1 л, либо жестяная банка 380 гр.</t>
  </si>
  <si>
    <t>Сметана</t>
  </si>
  <si>
    <t xml:space="preserve">Сметана, изготовленная из нормализованных сливок. Массовая доля жира 15,00%.  Внешний вид и консистенция: Однородная густая масса с глянцевой поверхностью. Для продукта с массовой долей жира 15,00% допускается недостаточно густая, слегка вязкая консистенция с незначительной крупитчатостью. Вкус и запах: Чистые, кисломолочные, без посторонних привкусов и запахов. Цвет: Белый с кремовым оттенком, равномерный по всей масс. Соответствие ГОСТ 31452-2012 Сметана. Технические условия
</t>
  </si>
  <si>
    <t>Молоко (питьевое) ультрапастиризованное</t>
  </si>
  <si>
    <t>ИП Тяпкина Л.С.</t>
  </si>
  <si>
    <t>ИП Егорова Е.И.</t>
  </si>
  <si>
    <t>ООО "РПК"</t>
  </si>
  <si>
    <t>Молоко и молочная продукция для летнего оздоровительного лагеря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</si>
</sst>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_р_."/>
  </numFmts>
  <fonts count="10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3" fillId="0" borderId="5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/>
    <xf numFmtId="4" fontId="8" fillId="0" borderId="5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"/>
  <sheetViews>
    <sheetView tabSelected="1" zoomScale="90" zoomScaleNormal="90" workbookViewId="0">
      <selection activeCell="E8" sqref="E8"/>
    </sheetView>
  </sheetViews>
  <sheetFormatPr defaultRowHeight="14.4" x14ac:dyDescent="0.3"/>
  <cols>
    <col min="1" max="1" width="13" customWidth="1"/>
    <col min="2" max="2" width="49.5546875" customWidth="1"/>
    <col min="3" max="3" width="10.109375" customWidth="1"/>
    <col min="4" max="4" width="6" customWidth="1"/>
    <col min="5" max="5" width="7.33203125" customWidth="1"/>
    <col min="6" max="6" width="14" customWidth="1"/>
    <col min="7" max="7" width="15.109375" customWidth="1"/>
    <col min="8" max="8" width="14.33203125" customWidth="1"/>
    <col min="9" max="9" width="11.33203125" customWidth="1"/>
    <col min="11" max="11" width="5.109375" customWidth="1"/>
    <col min="13" max="13" width="11.6640625" customWidth="1"/>
  </cols>
  <sheetData>
    <row r="2" spans="1:14" ht="15.6" x14ac:dyDescent="0.3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5.6" x14ac:dyDescent="0.3">
      <c r="A3" s="32" t="s">
        <v>10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ht="15.6" x14ac:dyDescent="0.3">
      <c r="A4" s="32" t="s">
        <v>40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 x14ac:dyDescent="0.3">
      <c r="A5" s="33"/>
      <c r="B5" s="33"/>
      <c r="C5" s="33"/>
      <c r="D5" s="33"/>
      <c r="E5" s="34"/>
      <c r="F5" s="34"/>
      <c r="G5" s="34"/>
      <c r="H5" s="34"/>
      <c r="I5" s="33"/>
      <c r="J5" s="33"/>
      <c r="K5" s="33"/>
      <c r="L5" s="33"/>
      <c r="M5" s="33"/>
    </row>
    <row r="6" spans="1:14" ht="27" customHeight="1" x14ac:dyDescent="0.3">
      <c r="A6" s="27" t="s">
        <v>11</v>
      </c>
      <c r="B6" s="27" t="s">
        <v>12</v>
      </c>
      <c r="C6" s="29" t="s">
        <v>25</v>
      </c>
      <c r="D6" s="29" t="s">
        <v>0</v>
      </c>
      <c r="E6" s="31" t="s">
        <v>1</v>
      </c>
      <c r="F6" s="31" t="s">
        <v>2</v>
      </c>
      <c r="G6" s="31"/>
      <c r="H6" s="31"/>
      <c r="I6" s="23" t="s">
        <v>3</v>
      </c>
      <c r="J6" s="24" t="s">
        <v>4</v>
      </c>
      <c r="K6" s="24" t="s">
        <v>5</v>
      </c>
      <c r="L6" s="24" t="s">
        <v>6</v>
      </c>
      <c r="M6" s="24" t="s">
        <v>23</v>
      </c>
      <c r="N6" s="24" t="s">
        <v>24</v>
      </c>
    </row>
    <row r="7" spans="1:14" ht="23.25" customHeight="1" thickBot="1" x14ac:dyDescent="0.35">
      <c r="A7" s="28"/>
      <c r="B7" s="28"/>
      <c r="C7" s="30"/>
      <c r="D7" s="30"/>
      <c r="E7" s="31"/>
      <c r="F7" s="12" t="s">
        <v>37</v>
      </c>
      <c r="G7" s="12" t="s">
        <v>39</v>
      </c>
      <c r="H7" s="12" t="s">
        <v>38</v>
      </c>
      <c r="I7" s="23"/>
      <c r="J7" s="24"/>
      <c r="K7" s="24"/>
      <c r="L7" s="24"/>
      <c r="M7" s="24"/>
      <c r="N7" s="24"/>
    </row>
    <row r="8" spans="1:14" ht="63" customHeight="1" thickBot="1" x14ac:dyDescent="0.35">
      <c r="A8" s="11" t="s">
        <v>36</v>
      </c>
      <c r="B8" s="10" t="s">
        <v>16</v>
      </c>
      <c r="C8" s="8" t="s">
        <v>26</v>
      </c>
      <c r="D8" s="8" t="s">
        <v>14</v>
      </c>
      <c r="E8" s="19">
        <v>117</v>
      </c>
      <c r="F8" s="13">
        <v>135</v>
      </c>
      <c r="G8" s="13">
        <v>110</v>
      </c>
      <c r="H8" s="13">
        <v>136</v>
      </c>
      <c r="I8" s="4">
        <f>ROUND(AVERAGE(F8:H8),2)</f>
        <v>127</v>
      </c>
      <c r="J8" s="2">
        <v>3</v>
      </c>
      <c r="K8" s="3">
        <f>SQRT((POWER(F8-I8,2)+POWER(G8-I8,2)+POWER(H8-I8,2))/(J8-1))</f>
        <v>14.730919862656235</v>
      </c>
      <c r="L8" s="4">
        <f>100*(K8/((F8+G8+H8)/3))</f>
        <v>11.599149498154516</v>
      </c>
      <c r="M8" s="4">
        <f>E8*I8</f>
        <v>14859</v>
      </c>
      <c r="N8" s="4">
        <f>E8*G8</f>
        <v>12870</v>
      </c>
    </row>
    <row r="9" spans="1:14" ht="61.5" customHeight="1" thickBot="1" x14ac:dyDescent="0.35">
      <c r="A9" s="11" t="s">
        <v>18</v>
      </c>
      <c r="B9" s="10" t="s">
        <v>22</v>
      </c>
      <c r="C9" s="8" t="s">
        <v>27</v>
      </c>
      <c r="D9" s="8" t="s">
        <v>13</v>
      </c>
      <c r="E9" s="20">
        <v>20</v>
      </c>
      <c r="F9" s="14">
        <v>1400</v>
      </c>
      <c r="G9" s="14">
        <v>1250</v>
      </c>
      <c r="H9" s="14">
        <v>1450</v>
      </c>
      <c r="I9" s="4">
        <f t="shared" ref="I9:I11" si="0">ROUND(AVERAGE(F9:H9),2)</f>
        <v>1366.67</v>
      </c>
      <c r="J9" s="2">
        <v>3</v>
      </c>
      <c r="K9" s="3">
        <f t="shared" ref="K9:K11" si="1">SQRT((POWER(F9-I9,2)+POWER(G9-I9,2)+POWER(H9-I9,2))/(J9-1))</f>
        <v>104.08330005337071</v>
      </c>
      <c r="L9" s="4">
        <f t="shared" ref="L9:L11" si="2">100*(K9/((F9+G9+H9)/3))</f>
        <v>7.6158512234173674</v>
      </c>
      <c r="M9" s="4">
        <f t="shared" ref="M9:M11" si="3">E9*I9</f>
        <v>27333.4</v>
      </c>
      <c r="N9" s="4">
        <f t="shared" ref="N9:N11" si="4">E9*G9</f>
        <v>25000</v>
      </c>
    </row>
    <row r="10" spans="1:14" ht="77.25" customHeight="1" thickBot="1" x14ac:dyDescent="0.35">
      <c r="A10" s="5" t="s">
        <v>15</v>
      </c>
      <c r="B10" s="9" t="s">
        <v>21</v>
      </c>
      <c r="C10" s="8" t="s">
        <v>28</v>
      </c>
      <c r="D10" s="8" t="s">
        <v>13</v>
      </c>
      <c r="E10" s="20">
        <v>30</v>
      </c>
      <c r="F10" s="14">
        <v>500</v>
      </c>
      <c r="G10" s="14">
        <v>493</v>
      </c>
      <c r="H10" s="14">
        <v>490</v>
      </c>
      <c r="I10" s="4">
        <f t="shared" si="0"/>
        <v>494.33</v>
      </c>
      <c r="J10" s="2">
        <v>3</v>
      </c>
      <c r="K10" s="3">
        <f t="shared" si="1"/>
        <v>5.1316030633711334</v>
      </c>
      <c r="L10" s="4">
        <f t="shared" si="2"/>
        <v>1.0380855826104789</v>
      </c>
      <c r="M10" s="4">
        <f t="shared" si="3"/>
        <v>14829.9</v>
      </c>
      <c r="N10" s="4">
        <f t="shared" si="4"/>
        <v>14790</v>
      </c>
    </row>
    <row r="11" spans="1:14" ht="72" customHeight="1" thickBot="1" x14ac:dyDescent="0.35">
      <c r="A11" s="5" t="s">
        <v>30</v>
      </c>
      <c r="B11" s="9" t="s">
        <v>17</v>
      </c>
      <c r="C11" s="6" t="s">
        <v>29</v>
      </c>
      <c r="D11" s="6" t="s">
        <v>13</v>
      </c>
      <c r="E11" s="21">
        <v>6</v>
      </c>
      <c r="F11" s="7">
        <v>850</v>
      </c>
      <c r="G11" s="7">
        <v>810</v>
      </c>
      <c r="H11" s="7">
        <v>830</v>
      </c>
      <c r="I11" s="1">
        <f t="shared" si="0"/>
        <v>830</v>
      </c>
      <c r="J11" s="2">
        <v>3</v>
      </c>
      <c r="K11" s="3">
        <f t="shared" si="1"/>
        <v>20</v>
      </c>
      <c r="L11" s="4">
        <f t="shared" si="2"/>
        <v>2.4096385542168677</v>
      </c>
      <c r="M11" s="4">
        <f t="shared" si="3"/>
        <v>4980</v>
      </c>
      <c r="N11" s="4">
        <f t="shared" si="4"/>
        <v>4860</v>
      </c>
    </row>
    <row r="12" spans="1:14" ht="112.5" customHeight="1" thickBot="1" x14ac:dyDescent="0.35">
      <c r="A12" s="11" t="s">
        <v>19</v>
      </c>
      <c r="B12" s="10" t="s">
        <v>20</v>
      </c>
      <c r="C12" s="6" t="s">
        <v>33</v>
      </c>
      <c r="D12" s="6" t="s">
        <v>13</v>
      </c>
      <c r="E12" s="21">
        <v>9.5</v>
      </c>
      <c r="F12" s="7">
        <v>330</v>
      </c>
      <c r="G12" s="7">
        <v>319</v>
      </c>
      <c r="H12" s="7">
        <v>325</v>
      </c>
      <c r="I12" s="1">
        <f t="shared" ref="I12:I13" si="5">ROUND(AVERAGE(F12:H12),2)</f>
        <v>324.67</v>
      </c>
      <c r="J12" s="2">
        <v>3</v>
      </c>
      <c r="K12" s="3">
        <f t="shared" ref="K12:K13" si="6">SQRT((POWER(F12-I12,2)+POWER(G12-I12,2)+POWER(H12-I12,2))/(J12-1))</f>
        <v>5.5075720603547262</v>
      </c>
      <c r="L12" s="4">
        <f t="shared" ref="L12:L13" si="7">100*(K12/((F12+G12+H12)/3))</f>
        <v>1.6963774313207576</v>
      </c>
      <c r="M12" s="4">
        <f t="shared" ref="M12:M13" si="8">E12*I12</f>
        <v>3084.3650000000002</v>
      </c>
      <c r="N12" s="4">
        <f t="shared" ref="N12:N13" si="9">E12*G12</f>
        <v>3030.5</v>
      </c>
    </row>
    <row r="13" spans="1:14" ht="128.25" customHeight="1" thickBot="1" x14ac:dyDescent="0.35">
      <c r="A13" s="11" t="s">
        <v>34</v>
      </c>
      <c r="B13" s="10" t="s">
        <v>35</v>
      </c>
      <c r="C13" s="6" t="s">
        <v>32</v>
      </c>
      <c r="D13" s="6" t="s">
        <v>14</v>
      </c>
      <c r="E13" s="21">
        <v>20</v>
      </c>
      <c r="F13" s="7">
        <v>420</v>
      </c>
      <c r="G13" s="7">
        <v>405</v>
      </c>
      <c r="H13" s="7">
        <v>410</v>
      </c>
      <c r="I13" s="1">
        <f t="shared" si="5"/>
        <v>411.67</v>
      </c>
      <c r="J13" s="2">
        <v>3</v>
      </c>
      <c r="K13" s="3">
        <f t="shared" si="6"/>
        <v>7.6376272493491069</v>
      </c>
      <c r="L13" s="4">
        <f t="shared" si="7"/>
        <v>1.8552940686677992</v>
      </c>
      <c r="M13" s="4">
        <f t="shared" si="8"/>
        <v>8233.4</v>
      </c>
      <c r="N13" s="4">
        <f t="shared" si="9"/>
        <v>8100</v>
      </c>
    </row>
    <row r="14" spans="1:14" x14ac:dyDescent="0.3">
      <c r="A14" s="15" t="s">
        <v>7</v>
      </c>
      <c r="B14" s="16"/>
      <c r="C14" s="15"/>
      <c r="D14" s="15"/>
      <c r="E14" s="16"/>
      <c r="F14" s="17">
        <f>E8*F8+E9*F9+E10*F10+E11*F11+E12*F12+E13*F13</f>
        <v>75430</v>
      </c>
      <c r="G14" s="17">
        <f>E8*G8+E9*G9+E10*G10+E11*G11+E12*G12+E13*G13</f>
        <v>68650.5</v>
      </c>
      <c r="H14" s="17">
        <f>E8*H8+E9*H9+E10*H10+E11*H11+E12*H12+E13*H13</f>
        <v>75879.5</v>
      </c>
      <c r="I14" s="16"/>
      <c r="J14" s="16"/>
      <c r="K14" s="16"/>
      <c r="L14" s="16"/>
      <c r="M14" s="18">
        <f>SUM(M8:M13)</f>
        <v>73320.065000000002</v>
      </c>
      <c r="N14" s="18">
        <f>SUM(N8:N13)</f>
        <v>68650.5</v>
      </c>
    </row>
    <row r="16" spans="1:14" x14ac:dyDescent="0.3">
      <c r="A16" s="25" t="s">
        <v>8</v>
      </c>
      <c r="B16" s="26"/>
      <c r="C16" s="26"/>
      <c r="D16" s="26"/>
      <c r="E16" s="26"/>
      <c r="F16" s="26"/>
    </row>
    <row r="18" spans="1:13" x14ac:dyDescent="0.3">
      <c r="A18" s="22" t="s">
        <v>31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</sheetData>
  <protectedRanges>
    <protectedRange sqref="A8:F12 C13:F13 G8:H13 A13" name="Диапазон3"/>
    <protectedRange sqref="J8:J13" name="Диапазон2"/>
    <protectedRange sqref="D14:L16 B15:B16 A14:A16 D11:F11 A10:C11 G11:H13 C14:C16 C12:F13" name="Диапазон1"/>
    <protectedRange sqref="B13" name="Диапазон3_1"/>
  </protectedRanges>
  <mergeCells count="18">
    <mergeCell ref="N6:N7"/>
    <mergeCell ref="C6:C7"/>
    <mergeCell ref="A2:M2"/>
    <mergeCell ref="A3:M3"/>
    <mergeCell ref="A4:M4"/>
    <mergeCell ref="A5:M5"/>
    <mergeCell ref="A18:M18"/>
    <mergeCell ref="I6:I7"/>
    <mergeCell ref="J6:J7"/>
    <mergeCell ref="K6:K7"/>
    <mergeCell ref="L6:L7"/>
    <mergeCell ref="M6:M7"/>
    <mergeCell ref="A16:F16"/>
    <mergeCell ref="A6:A7"/>
    <mergeCell ref="B6:B7"/>
    <mergeCell ref="D6:D7"/>
    <mergeCell ref="E6:E7"/>
    <mergeCell ref="F6:H6"/>
  </mergeCells>
  <pageMargins left="0.47244094488188981" right="0.35433070866141736" top="0.5" bottom="0.4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Поставка молочка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2026-07-01T05:42:36Z</dcterms:modified>
</cp:coreProperties>
</file>