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filterPrivacy="1" defaultThemeVersion="124226"/>
  <xr:revisionPtr revIDLastSave="0" documentId="13_ncr:1_{9B028507-DDFA-4CF6-A7DF-69E45954652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N23" i="1" l="1"/>
  <c r="I17" i="1" l="1"/>
  <c r="M22" i="1" l="1"/>
  <c r="M21" i="1"/>
  <c r="M20" i="1"/>
  <c r="M19" i="1"/>
  <c r="M18" i="1"/>
  <c r="M17" i="1"/>
  <c r="K22" i="1"/>
  <c r="K21" i="1"/>
  <c r="K20" i="1"/>
  <c r="K19" i="1"/>
  <c r="K18" i="1"/>
  <c r="K17" i="1"/>
  <c r="I22" i="1"/>
  <c r="J22" i="1" s="1"/>
  <c r="I21" i="1"/>
  <c r="J21" i="1" s="1"/>
  <c r="I20" i="1"/>
  <c r="J20" i="1" s="1"/>
  <c r="I19" i="1"/>
  <c r="J19" i="1" s="1"/>
  <c r="I18" i="1"/>
  <c r="J18" i="1" s="1"/>
  <c r="J17" i="1"/>
  <c r="B18" i="1" l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<sst xmlns="http://schemas.openxmlformats.org/spreadsheetml/2006/main" count="59" uniqueCount="42">
  <si>
    <t>ПРИЛОЖЕНИЕ № 1</t>
  </si>
  <si>
    <t>к извещению об осуществлении закупки</t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</si>
  <si>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</si>
  <si>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</si>
  <si>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</si>
  <si>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</si>
  <si>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</si>
  <si>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Начальная (максимальная) цена контракта определена в соответствии с требованиями части 6 статьи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нужд», и Приказа Минздрава России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(в соответствии с ч. 22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нужд»).</t>
  </si>
  <si>
    <t>Используемый метод определения Н(М)ЦК: метод сопоставимых рыночных цен (анализа рынка).</t>
  </si>
  <si>
    <t>ОКПД2/КТРУ</t>
  </si>
  <si>
    <t>№ п/п</t>
  </si>
  <si>
    <t>Наименование товара</t>
  </si>
  <si>
    <t>Ед. изм.</t>
  </si>
  <si>
    <t>Кол-во</t>
  </si>
  <si>
    <t>Источники ценовой информации                                                        (за цену единицы мед.изделия)</t>
  </si>
  <si>
    <t>Среднее квадратичное отклонение</t>
  </si>
  <si>
    <t>Коэффициент вариации, %</t>
  </si>
  <si>
    <t xml:space="preserve">НДС, % </t>
  </si>
  <si>
    <t>Н(М)ЦК по позиции с НДС, руб.</t>
  </si>
  <si>
    <t>Источник ценовой информации № 1</t>
  </si>
  <si>
    <t>Источник ценовой информации № 2</t>
  </si>
  <si>
    <t>Источник ценовой информации № 3</t>
  </si>
  <si>
    <t>Цена без НДС, руб.</t>
  </si>
  <si>
    <t>Н(М)ЦК, руб.:</t>
  </si>
  <si>
    <t>на поставку упаковки для стерилизации, одноразового использования</t>
  </si>
  <si>
    <t>32.50.50.190-00000337</t>
  </si>
  <si>
    <t>Упаковка для стерилизации, одноразового использования</t>
  </si>
  <si>
    <t>шт</t>
  </si>
  <si>
    <t>Цена ед. мед.изделия, с НДС, руб.</t>
  </si>
  <si>
    <t>Сред.арифметическая цена ед. мед.изделия, без НДС, руб.</t>
  </si>
  <si>
    <t/>
  </si>
  <si>
    <t>Работник контрактной службы/контрактный управляющий:</t>
  </si>
  <si>
    <t>Ведущий специалист по закупкам</t>
  </si>
  <si>
    <t>(должность)</t>
  </si>
  <si>
    <t>/Слесарева Н.Ю.</t>
  </si>
  <si>
    <t>(подпись/расшифровка подписи)</t>
  </si>
  <si>
    <t xml:space="preserve"> В соответствии с Постановлением Правительства РФ от 23.12.2024 N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</t>
  </si>
  <si>
    <t>Ценовое предложение №3 вход.№ КП09/00274 от 02.06.2026 г.получено по результатам  запроса</t>
  </si>
  <si>
    <t>Ценовое предложение №2  вход.№ КП09/00273 от 02.06.2026 г.получено по результатам  запроса</t>
  </si>
  <si>
    <t>Ценовое предложение №1 ввход.№ КП09/00272 от 02.06.2026 г.получено по результатам  запроса</t>
  </si>
  <si>
    <t>Дата подготовки обоснования НМЦК: 02.06.2026 г.</t>
  </si>
  <si>
    <r>
      <t>Заключение: Расчет начальной (максимальной) цены контракта произведен в соответствии со ст.22 Федерального закона № 44-ФЗ с использованием метода анализа рыночной стоимости закупаемых товаров. Начальная (максимальная) цена контракта составляет</t>
    </r>
    <r>
      <rPr>
        <b/>
        <sz val="10"/>
        <color theme="1"/>
        <rFont val="Times New Roman"/>
        <family val="1"/>
        <charset val="204"/>
      </rPr>
      <t xml:space="preserve"> 500 090 (Пятьсот  тысяч девяноста) рублей 00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</si>
</sst>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\ _₽"/>
    <numFmt numFmtId="166" formatCode="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/>
    <xf numFmtId="0" fontId="5" fillId="0" borderId="4" xfId="1" applyFont="1" applyBorder="1" applyAlignment="1">
      <alignment horizontal="center" vertical="center" wrapText="1"/>
    </xf>
    <xf numFmtId="39" fontId="6" fillId="0" borderId="4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0" borderId="4" xfId="1" applyFont="1" applyBorder="1" applyAlignment="1">
      <alignment horizontal="center" vertical="top" wrapText="1"/>
    </xf>
    <xf numFmtId="0" fontId="5" fillId="0" borderId="0" xfId="0" applyFont="1"/>
    <xf numFmtId="0" fontId="5" fillId="0" borderId="4" xfId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center"/>
    </xf>
    <xf numFmtId="166" fontId="5" fillId="0" borderId="4" xfId="0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center" vertical="center"/>
    </xf>
    <xf numFmtId="10" fontId="9" fillId="2" borderId="8" xfId="2" applyNumberFormat="1" applyFont="1" applyFill="1" applyBorder="1" applyAlignment="1">
      <alignment horizontal="center" vertical="center"/>
    </xf>
    <xf numFmtId="1" fontId="5" fillId="0" borderId="7" xfId="1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/>
    <xf numFmtId="0" fontId="10" fillId="3" borderId="0" xfId="0" applyFont="1" applyFill="1"/>
    <xf numFmtId="0" fontId="10" fillId="0" borderId="0" xfId="0" applyFont="1" applyAlignment="1">
      <alignment horizontal="right"/>
    </xf>
    <xf numFmtId="4" fontId="10" fillId="0" borderId="0" xfId="0" applyNumberFormat="1" applyFont="1" applyBorder="1" applyAlignment="1">
      <alignment horizontal="left" indent="1"/>
    </xf>
    <xf numFmtId="0" fontId="10" fillId="0" borderId="0" xfId="0" applyFont="1" applyAlignment="1"/>
    <xf numFmtId="0" fontId="13" fillId="0" borderId="0" xfId="0" applyFont="1" applyAlignment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left" vertical="center" wrapText="1"/>
    </xf>
    <xf numFmtId="0" fontId="11" fillId="0" borderId="1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top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topLeftCell="A13" workbookViewId="0">
      <selection activeCell="B27" sqref="B27:M27"/>
    </sheetView>
  </sheetViews>
  <sheetFormatPr defaultRowHeight="15" x14ac:dyDescent="0.25"/>
  <cols>
    <col min="1" max="1" width="13" customWidth="1"/>
    <col min="3" max="3" width="28.28515625" customWidth="1"/>
    <col min="4" max="4" width="9.5703125" customWidth="1"/>
    <col min="5" max="5" width="8.85546875" customWidth="1"/>
    <col min="6" max="6" width="10.5703125" customWidth="1"/>
    <col min="7" max="7" width="15" customWidth="1"/>
    <col min="8" max="8" width="10.85546875" bestFit="1" customWidth="1"/>
    <col min="9" max="9" width="12.42578125" customWidth="1"/>
    <col min="10" max="10" width="15.5703125" customWidth="1"/>
    <col min="11" max="11" width="11.42578125" bestFit="1" customWidth="1"/>
    <col min="12" max="12" width="11" customWidth="1"/>
    <col min="13" max="13" width="11.28515625" bestFit="1" customWidth="1"/>
    <col min="14" max="14" width="15.85546875" customWidth="1"/>
  </cols>
  <sheetData>
    <row r="1" spans="1:14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35" t="s">
        <v>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33" customHeight="1" x14ac:dyDescent="0.25">
      <c r="A5" s="36" t="s">
        <v>3</v>
      </c>
      <c r="B5" s="37"/>
      <c r="C5" s="37"/>
      <c r="D5" s="37"/>
      <c r="E5" s="37"/>
      <c r="F5" s="37"/>
      <c r="G5" s="36" t="s">
        <v>4</v>
      </c>
      <c r="H5" s="37"/>
      <c r="I5" s="37"/>
      <c r="J5" s="37"/>
      <c r="K5" s="37"/>
      <c r="L5" s="37"/>
      <c r="M5" s="37"/>
      <c r="N5" s="37"/>
    </row>
    <row r="6" spans="1:14" ht="46.5" customHeight="1" x14ac:dyDescent="0.25">
      <c r="A6" s="28" t="s">
        <v>5</v>
      </c>
      <c r="B6" s="28"/>
      <c r="C6" s="28"/>
      <c r="D6" s="28"/>
      <c r="E6" s="28"/>
      <c r="F6" s="28"/>
      <c r="G6" s="33" t="s">
        <v>6</v>
      </c>
      <c r="H6" s="34"/>
      <c r="I6" s="34"/>
      <c r="J6" s="34"/>
      <c r="K6" s="34"/>
      <c r="L6" s="34"/>
      <c r="M6" s="34"/>
      <c r="N6" s="34"/>
    </row>
    <row r="7" spans="1:14" s="7" customFormat="1" ht="47.25" customHeight="1" x14ac:dyDescent="0.25">
      <c r="A7" s="39" t="s">
        <v>36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37.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72.75" customHeight="1" x14ac:dyDescent="0.25">
      <c r="A10" s="43" t="s">
        <v>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4" x14ac:dyDescent="0.2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43" t="s">
        <v>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4" spans="1:14" ht="29.25" customHeight="1" x14ac:dyDescent="0.25">
      <c r="A14" s="32" t="s">
        <v>9</v>
      </c>
      <c r="B14" s="32" t="s">
        <v>10</v>
      </c>
      <c r="C14" s="29" t="s">
        <v>11</v>
      </c>
      <c r="D14" s="32" t="s">
        <v>12</v>
      </c>
      <c r="E14" s="32" t="s">
        <v>13</v>
      </c>
      <c r="F14" s="32" t="s">
        <v>14</v>
      </c>
      <c r="G14" s="32"/>
      <c r="H14" s="32"/>
      <c r="I14" s="32" t="s">
        <v>29</v>
      </c>
      <c r="J14" s="29" t="s">
        <v>15</v>
      </c>
      <c r="K14" s="29" t="s">
        <v>16</v>
      </c>
      <c r="L14" s="29" t="s">
        <v>17</v>
      </c>
      <c r="M14" s="29" t="s">
        <v>28</v>
      </c>
      <c r="N14" s="32" t="s">
        <v>18</v>
      </c>
    </row>
    <row r="15" spans="1:14" ht="77.45" customHeight="1" x14ac:dyDescent="0.25">
      <c r="A15" s="32"/>
      <c r="B15" s="32"/>
      <c r="C15" s="30"/>
      <c r="D15" s="32"/>
      <c r="E15" s="32"/>
      <c r="F15" s="12" t="s">
        <v>19</v>
      </c>
      <c r="G15" s="12" t="s">
        <v>20</v>
      </c>
      <c r="H15" s="12" t="s">
        <v>21</v>
      </c>
      <c r="I15" s="32"/>
      <c r="J15" s="30"/>
      <c r="K15" s="30"/>
      <c r="L15" s="30"/>
      <c r="M15" s="30"/>
      <c r="N15" s="32"/>
    </row>
    <row r="16" spans="1:14" ht="42.75" x14ac:dyDescent="0.25">
      <c r="A16" s="32"/>
      <c r="B16" s="32"/>
      <c r="C16" s="31"/>
      <c r="D16" s="32"/>
      <c r="E16" s="32"/>
      <c r="F16" s="6" t="s">
        <v>22</v>
      </c>
      <c r="G16" s="6" t="s">
        <v>22</v>
      </c>
      <c r="H16" s="6" t="s">
        <v>22</v>
      </c>
      <c r="I16" s="32"/>
      <c r="J16" s="31"/>
      <c r="K16" s="31"/>
      <c r="L16" s="31"/>
      <c r="M16" s="31"/>
      <c r="N16" s="32"/>
    </row>
    <row r="17" spans="1:34" ht="30" x14ac:dyDescent="0.25">
      <c r="A17" s="8" t="s">
        <v>25</v>
      </c>
      <c r="B17" s="8">
        <v>1</v>
      </c>
      <c r="C17" s="13" t="s">
        <v>26</v>
      </c>
      <c r="D17" s="2" t="s">
        <v>27</v>
      </c>
      <c r="E17" s="9">
        <v>10000</v>
      </c>
      <c r="F17" s="10">
        <v>16.52</v>
      </c>
      <c r="G17" s="11">
        <v>18.170000000000002</v>
      </c>
      <c r="H17" s="11">
        <v>19</v>
      </c>
      <c r="I17" s="14">
        <f t="shared" ref="I17:I22" si="0">(SUM(F17:H17))/3</f>
        <v>17.896666666666665</v>
      </c>
      <c r="J17" s="14">
        <f t="shared" ref="J17:J22" si="1">SQRT((POWER(F17-I17,2)+POWER(G17-I17,2)+POWER(H17-I17,2))/2)</f>
        <v>1.2623919095642742</v>
      </c>
      <c r="K17" s="15">
        <f t="shared" ref="K17:K22" si="2">STDEV(F17:H17)/AVERAGE(F17:H17)</f>
        <v>7.0537823220205312E-2</v>
      </c>
      <c r="L17" s="16">
        <v>10</v>
      </c>
      <c r="M17" s="14">
        <f>(SUM(F17*(1+L17%)))</f>
        <v>18.172000000000001</v>
      </c>
      <c r="N17" s="14">
        <v>181700</v>
      </c>
    </row>
    <row r="18" spans="1:34" ht="30" x14ac:dyDescent="0.25">
      <c r="A18" s="8" t="s">
        <v>25</v>
      </c>
      <c r="B18" s="8">
        <f>B17+1</f>
        <v>2</v>
      </c>
      <c r="C18" s="13" t="s">
        <v>26</v>
      </c>
      <c r="D18" s="2" t="s">
        <v>27</v>
      </c>
      <c r="E18" s="9">
        <v>500</v>
      </c>
      <c r="F18" s="10">
        <v>19.47</v>
      </c>
      <c r="G18" s="11">
        <v>21.42</v>
      </c>
      <c r="H18" s="11">
        <v>22.4</v>
      </c>
      <c r="I18" s="14">
        <f t="shared" si="0"/>
        <v>21.096666666666668</v>
      </c>
      <c r="J18" s="14">
        <f t="shared" si="1"/>
        <v>1.4915204770077191</v>
      </c>
      <c r="K18" s="15">
        <f t="shared" si="2"/>
        <v>7.0699343198343451E-2</v>
      </c>
      <c r="L18" s="16">
        <v>10</v>
      </c>
      <c r="M18" s="14">
        <f>(SUM(F18*(1+L18%)))</f>
        <v>21.417000000000002</v>
      </c>
      <c r="N18" s="14">
        <v>10710</v>
      </c>
    </row>
    <row r="19" spans="1:34" ht="30" x14ac:dyDescent="0.25">
      <c r="A19" s="8" t="s">
        <v>25</v>
      </c>
      <c r="B19" s="8">
        <f t="shared" ref="B19:B22" si="3">B18+1</f>
        <v>3</v>
      </c>
      <c r="C19" s="13" t="s">
        <v>26</v>
      </c>
      <c r="D19" s="2" t="s">
        <v>27</v>
      </c>
      <c r="E19" s="9">
        <v>10000</v>
      </c>
      <c r="F19" s="10">
        <v>15.64</v>
      </c>
      <c r="G19" s="11">
        <v>17.2</v>
      </c>
      <c r="H19" s="11">
        <v>19.78</v>
      </c>
      <c r="I19" s="14">
        <f t="shared" si="0"/>
        <v>17.540000000000003</v>
      </c>
      <c r="J19" s="14">
        <f t="shared" si="1"/>
        <v>2.0908371529126799</v>
      </c>
      <c r="K19" s="15">
        <f t="shared" si="2"/>
        <v>0.11920394258339108</v>
      </c>
      <c r="L19" s="16">
        <v>10</v>
      </c>
      <c r="M19" s="14">
        <f t="shared" ref="M19:M22" si="4">(SUM(F19*(1+L19%)))</f>
        <v>17.204000000000001</v>
      </c>
      <c r="N19" s="14">
        <v>172000</v>
      </c>
    </row>
    <row r="20" spans="1:34" ht="30" x14ac:dyDescent="0.25">
      <c r="A20" s="8" t="s">
        <v>25</v>
      </c>
      <c r="B20" s="8">
        <f t="shared" si="3"/>
        <v>4</v>
      </c>
      <c r="C20" s="13" t="s">
        <v>26</v>
      </c>
      <c r="D20" s="2" t="s">
        <v>27</v>
      </c>
      <c r="E20" s="9">
        <v>10</v>
      </c>
      <c r="F20" s="10">
        <v>6263.64</v>
      </c>
      <c r="G20" s="11">
        <v>7579</v>
      </c>
      <c r="H20" s="11">
        <v>7923.5</v>
      </c>
      <c r="I20" s="14">
        <f t="shared" si="0"/>
        <v>7255.38</v>
      </c>
      <c r="J20" s="14">
        <f t="shared" si="1"/>
        <v>875.97444780084743</v>
      </c>
      <c r="K20" s="15">
        <f t="shared" si="2"/>
        <v>0.12073446846351912</v>
      </c>
      <c r="L20" s="16">
        <v>10</v>
      </c>
      <c r="M20" s="14">
        <f t="shared" si="4"/>
        <v>6890.0040000000008</v>
      </c>
      <c r="N20" s="14">
        <v>68900</v>
      </c>
    </row>
    <row r="21" spans="1:34" ht="30" x14ac:dyDescent="0.25">
      <c r="A21" s="8" t="s">
        <v>25</v>
      </c>
      <c r="B21" s="8">
        <f t="shared" si="3"/>
        <v>5</v>
      </c>
      <c r="C21" s="13" t="s">
        <v>26</v>
      </c>
      <c r="D21" s="2" t="s">
        <v>27</v>
      </c>
      <c r="E21" s="9">
        <v>10</v>
      </c>
      <c r="F21" s="10">
        <v>5345.45</v>
      </c>
      <c r="G21" s="11">
        <v>6468</v>
      </c>
      <c r="H21" s="11">
        <v>6782</v>
      </c>
      <c r="I21" s="14">
        <f t="shared" si="0"/>
        <v>6198.4833333333336</v>
      </c>
      <c r="J21" s="14">
        <f t="shared" si="1"/>
        <v>755.24724483663863</v>
      </c>
      <c r="K21" s="15">
        <f t="shared" si="2"/>
        <v>0.12184387764264462</v>
      </c>
      <c r="L21" s="16">
        <v>10</v>
      </c>
      <c r="M21" s="14">
        <f t="shared" si="4"/>
        <v>5879.9949999999999</v>
      </c>
      <c r="N21" s="14">
        <v>58800</v>
      </c>
    </row>
    <row r="22" spans="1:34" ht="30" x14ac:dyDescent="0.25">
      <c r="A22" s="8" t="s">
        <v>25</v>
      </c>
      <c r="B22" s="8">
        <f t="shared" si="3"/>
        <v>6</v>
      </c>
      <c r="C22" s="13" t="s">
        <v>26</v>
      </c>
      <c r="D22" s="2" t="s">
        <v>27</v>
      </c>
      <c r="E22" s="9">
        <v>250</v>
      </c>
      <c r="F22" s="10">
        <v>29.02</v>
      </c>
      <c r="G22" s="11">
        <v>31.92</v>
      </c>
      <c r="H22" s="11">
        <v>36.71</v>
      </c>
      <c r="I22" s="14">
        <f t="shared" si="0"/>
        <v>32.550000000000004</v>
      </c>
      <c r="J22" s="14">
        <f t="shared" si="1"/>
        <v>3.8835164477571102</v>
      </c>
      <c r="K22" s="15">
        <f t="shared" si="2"/>
        <v>0.11930926106780675</v>
      </c>
      <c r="L22" s="16">
        <v>10</v>
      </c>
      <c r="M22" s="14">
        <f t="shared" si="4"/>
        <v>31.922000000000001</v>
      </c>
      <c r="N22" s="14">
        <v>7980</v>
      </c>
    </row>
    <row r="23" spans="1:34" x14ac:dyDescent="0.25">
      <c r="A23" s="40" t="s">
        <v>23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3">
        <f>SUM(N17:N22)</f>
        <v>500090</v>
      </c>
    </row>
    <row r="24" spans="1:34" s="17" customFormat="1" ht="33.75" customHeight="1" x14ac:dyDescent="0.2">
      <c r="B24" s="44" t="s">
        <v>39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18"/>
      <c r="O24" s="19"/>
      <c r="P24" s="20"/>
      <c r="AH24" s="21"/>
    </row>
    <row r="25" spans="1:34" s="17" customFormat="1" ht="33.75" customHeight="1" x14ac:dyDescent="0.2">
      <c r="A25" s="20"/>
      <c r="B25" s="45" t="s">
        <v>38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18"/>
      <c r="O25" s="19"/>
      <c r="P25" s="20"/>
      <c r="AH25" s="21"/>
    </row>
    <row r="26" spans="1:34" s="17" customFormat="1" ht="37.15" customHeight="1" x14ac:dyDescent="0.2">
      <c r="A26" s="20"/>
      <c r="B26" s="45" t="s">
        <v>37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22"/>
      <c r="O26" s="23"/>
      <c r="P26" s="20"/>
      <c r="AH26" s="21"/>
    </row>
    <row r="27" spans="1:34" s="17" customFormat="1" ht="53.25" customHeight="1" x14ac:dyDescent="0.2">
      <c r="B27" s="46" t="s">
        <v>41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24"/>
      <c r="O27" s="25"/>
      <c r="P27" s="25"/>
      <c r="Q27" s="25"/>
      <c r="R27" s="25"/>
      <c r="S27" s="25"/>
      <c r="T27" s="25"/>
      <c r="U27" s="25"/>
      <c r="V27" s="25"/>
      <c r="AH27" s="21"/>
    </row>
    <row r="28" spans="1:34" s="17" customFormat="1" ht="24" customHeight="1" x14ac:dyDescent="0.2">
      <c r="B28" s="47" t="s">
        <v>40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AH28" s="21"/>
    </row>
    <row r="29" spans="1:34" s="17" customFormat="1" ht="27.75" customHeight="1" x14ac:dyDescent="0.2">
      <c r="B29" s="18"/>
      <c r="N29" s="17" t="s">
        <v>30</v>
      </c>
      <c r="AH29" s="21"/>
    </row>
    <row r="30" spans="1:34" s="17" customFormat="1" ht="15" customHeight="1" x14ac:dyDescent="0.2">
      <c r="B30" s="47" t="s">
        <v>31</v>
      </c>
      <c r="C30" s="47"/>
      <c r="D30" s="47"/>
      <c r="AH30" s="21"/>
    </row>
    <row r="31" spans="1:34" s="17" customFormat="1" ht="24.95" customHeight="1" x14ac:dyDescent="0.2">
      <c r="B31" s="48" t="s">
        <v>32</v>
      </c>
      <c r="C31" s="48"/>
      <c r="D31" s="48"/>
      <c r="E31" s="48"/>
      <c r="AH31" s="21"/>
    </row>
    <row r="32" spans="1:34" s="17" customFormat="1" ht="15" customHeight="1" x14ac:dyDescent="0.2">
      <c r="B32" s="49" t="s">
        <v>33</v>
      </c>
      <c r="C32" s="49"/>
      <c r="D32" s="49"/>
      <c r="E32" s="49"/>
      <c r="AH32" s="21"/>
    </row>
    <row r="33" spans="2:34" s="17" customFormat="1" ht="20.100000000000001" customHeight="1" x14ac:dyDescent="0.2">
      <c r="B33" s="48" t="s">
        <v>34</v>
      </c>
      <c r="C33" s="48"/>
      <c r="D33" s="48"/>
      <c r="E33" s="48"/>
      <c r="AH33" s="21"/>
    </row>
    <row r="34" spans="2:34" s="17" customFormat="1" ht="15" customHeight="1" x14ac:dyDescent="0.2">
      <c r="B34" s="49" t="s">
        <v>35</v>
      </c>
      <c r="C34" s="49"/>
      <c r="D34" s="49"/>
      <c r="E34" s="49"/>
      <c r="AH34" s="21"/>
    </row>
  </sheetData>
  <mergeCells count="35">
    <mergeCell ref="B30:D30"/>
    <mergeCell ref="B31:E31"/>
    <mergeCell ref="B32:E32"/>
    <mergeCell ref="B33:E33"/>
    <mergeCell ref="B34:E34"/>
    <mergeCell ref="B24:M24"/>
    <mergeCell ref="B25:M25"/>
    <mergeCell ref="B26:M26"/>
    <mergeCell ref="B27:M27"/>
    <mergeCell ref="B28:O28"/>
    <mergeCell ref="A23:M23"/>
    <mergeCell ref="A10:N10"/>
    <mergeCell ref="A12:N12"/>
    <mergeCell ref="E14:E16"/>
    <mergeCell ref="F14:H14"/>
    <mergeCell ref="I14:I16"/>
    <mergeCell ref="J14:J16"/>
    <mergeCell ref="K14:K16"/>
    <mergeCell ref="A14:A16"/>
    <mergeCell ref="C14:C16"/>
    <mergeCell ref="B14:B16"/>
    <mergeCell ref="D14:D16"/>
    <mergeCell ref="A1:N1"/>
    <mergeCell ref="A3:N3"/>
    <mergeCell ref="A6:F6"/>
    <mergeCell ref="A2:N2"/>
    <mergeCell ref="L14:L16"/>
    <mergeCell ref="M14:M16"/>
    <mergeCell ref="N14:N16"/>
    <mergeCell ref="G6:N6"/>
    <mergeCell ref="A4:N4"/>
    <mergeCell ref="A5:F5"/>
    <mergeCell ref="G5:N5"/>
    <mergeCell ref="A8:N8"/>
    <mergeCell ref="A7:N7"/>
  </mergeCells>
  <conditionalFormatting sqref="K17">
    <cfRule type="cellIs" dxfId="1" priority="2" operator="greaterThan">
      <formula>0.33</formula>
    </cfRule>
  </conditionalFormatting>
  <conditionalFormatting sqref="K18:K22">
    <cfRule type="cellIs" dxfId="0" priority="1" operator="greaterThan">
      <formula>0.33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2026-06-02T13:27:43Z</dcterms:modified>
</cp:coreProperties>
</file>