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Лист1!$A$1:$AC$8</definedName>
  </definedNames>
  <calcPr refMode="R1C1"/>
</workbook>
</file>

<file path=xl/sharedStrings.xml><?xml version="1.0" encoding="utf-8"?>
<sst xmlns="http://schemas.openxmlformats.org/spreadsheetml/2006/main" count="41" uniqueCount="41">
  <si>
    <t xml:space="preserve"> </t>
  </si>
  <si>
    <t xml:space="preserve">Обоснование начальной (максимальной) цены контракта, цены контракта, заключаемого с единственным поставщиком</t>
  </si>
  <si>
    <t xml:space="preserve">Наименование объекта закупки</t>
  </si>
  <si>
    <t xml:space="preserve">Поставка хозяйственных товаров
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</si>
  <si>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</si>
  <si>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 567 (далее - Рекомендации)                                                                                                                                                                                                                                            НМЦК (рын.) = v/n*∑n i-1 цi 
где:
НМЦК (рын.)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настоящих Рекомендаций.</t>
  </si>
  <si>
    <t>№</t>
  </si>
  <si>
    <t xml:space="preserve">Наименование товара, услуги (работы)</t>
  </si>
  <si>
    <t xml:space="preserve">Единица измерения</t>
  </si>
  <si>
    <t>Кол-во</t>
  </si>
  <si>
    <t xml:space="preserve">Вх. № 5312/26 от 31.07.2026 г.</t>
  </si>
  <si>
    <t xml:space="preserve">https://www.vseinstrumenti.ru/product/bumazhnye-bytovye-polotentsa-lajma-spajka-2-sht-2-h-slojnye-22h23-sm-belye-128726-1162794/?ysclid=msx0vmd4u2469892885&amp;utm_referrer=https://ya.ru/search/?text=https://www.vseinstrumenti.ru/product/bumazhnye-bytovye-polotentsa-lajma-spajka-2-sht-2-h-slojnye-22h23-sm-belye-128726-1162794/?utm_campaign=webmaster%26utm_content=1162794%26utm_medium=organic%26utm_source=Yandex%26utm_term=1162794&amp;lr=53&amp;clid=2708962&amp;win=681&amp;search_source=yaru_desktop_common&amp;search_domain=yaru / https://genesis74.ru/catalog/tualetnaya-bumaga-polotentsa/tualetnaya-bumaga-bez-vtulki-seraya-naberezhnye-chelny/?utm_source=yandex.ru&amp;utm_medium=ppc / https://www.vseinstrumenti.ru/product/zhidkoe-krem-mylo-s-antibakterialnym-effektom-lajma-professional-yabloko-5-l-600189-1152799/?utm_source=yandex&amp;utm_medium=cpc&amp;utm_campaign=109984997%7Cdsa_11_Tovary-pervoy-neobkhodimosti_sayt_rf&amp;utm_content=16087694195&amp;utm_term=ST:search%7CS:none%7CAP:no%7CPT:premium%7CP:1%7CDT:desktop%7CRI:53%7CCI:109984997%7CGI:5438836915%7CPI:52776283336%7CAI:16087694195%7CRT:52776283336%7CKW:---autotargeting%7CRN:Курган&amp;referrer=reattribution=1&amp;etext=2202.W3VtC5TftHJ9Qa9m2AaGictZqPmIX1pbKQiY-12kYDgRMJ7OpaflktWgsxz2ZUqfiySOQBK78qnhnxh0ywAhaWRyaWFsd29uZ2Z1c3liZG4.628daafdd5ae87a13968ad84f50588b137f93ee1&amp;yclid=10570293862045581311</t>
  </si>
  <si>
    <t xml:space="preserve">https://www.komus.ru/katalog/khozyajstvennye-tovary/bumazhnaya-produktsiya-dlya-gigieny/bumazhnye-polotentsa/polotentsa-bytovye/polotentsa-bumazhnye-luscan-maxi-2-slojnye-belye-2-rulona-po-35-metrov/p/880887/?from=block-301-0_2 / https://www.vseinstrumenti.ru/product/tualetnaya-bumaga-somfy-54-metra-1-sl-1-rul-vl-48-1-2507-9113462/ https://www.vseinstrumenti.ru/product/zhidkoe-krem-mylo-dlya-ruk-grass-milana-chernika-5l-126305-1442495/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</si>
  <si>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</si>
  <si>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</si>
  <si>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</si>
  <si>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</si>
  <si>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</si>
  <si>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</si>
  <si>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</si>
  <si>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</si>
  <si>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</si>
  <si>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</si>
  <si>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</si>
  <si>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</si>
  <si>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</si>
  <si>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</si>
  <si>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</si>
  <si>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</si>
  <si>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</si>
  <si>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</si>
  <si>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</si>
  <si>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(руб.)</t>
  </si>
  <si>
    <t>НМЦК</t>
  </si>
  <si>
    <t xml:space="preserve">Цена (руб.)</t>
  </si>
  <si>
    <t xml:space="preserve">Мыло жидкое туалетное</t>
  </si>
  <si>
    <t>шт.</t>
  </si>
  <si>
    <t xml:space="preserve">Полотенце бумажное</t>
  </si>
  <si>
    <t>упак.</t>
  </si>
  <si>
    <t xml:space="preserve">Туалетная бумага</t>
  </si>
  <si>
    <t xml:space="preserve"> Заместитель начальника АХО ________________________К.В. Пирогова
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</si>
</sst>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#,##0.00#########"/>
  </numFmts>
  <fonts count="9">
    <font>
      <sz val="11.000000"/>
      <color theme="1"/>
      <name val="Calibri"/>
    </font>
    <font>
      <sz val="11.000000"/>
      <name val="Times New Roman"/>
    </font>
    <font>
      <sz val="8.000000"/>
      <name val="Times New Roman"/>
    </font>
    <font>
      <sz val="11.000000"/>
      <name val="Calibri"/>
    </font>
    <font>
      <u/>
      <sz val="8.000000"/>
      <color theme="1" tint="0"/>
      <name val="Calibri"/>
    </font>
    <font>
      <b/>
      <sz val="11.000000"/>
      <name val="Calibri"/>
    </font>
    <font>
      <sz val="11.000000"/>
      <name val="Tinos"/>
    </font>
    <font>
      <sz val="10.000000"/>
      <color theme="1"/>
      <name val="Times New Roman"/>
    </font>
    <font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 style="none"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hair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theme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60">
    <xf fontId="0" fillId="0" borderId="0" numFmtId="0" xfId="0"/>
    <xf fontId="0" fillId="0" borderId="0" numFmtId="2" xfId="0" applyNumberFormat="1"/>
    <xf fontId="1" fillId="0" borderId="0" numFmtId="0" xfId="0" applyFont="1"/>
    <xf fontId="2" fillId="0" borderId="0" numFmtId="2" xfId="0" applyNumberFormat="1" applyFont="1" applyAlignment="1">
      <alignment vertical="top" wrapText="1"/>
    </xf>
    <xf fontId="3" fillId="0" borderId="0" numFmtId="0" xfId="0" applyFont="1"/>
    <xf fontId="1" fillId="0" borderId="0" numFmtId="2" xfId="0" applyNumberFormat="1" applyFont="1"/>
    <xf fontId="1" fillId="0" borderId="0" numFmtId="0" xfId="0" applyFont="1" applyAlignment="1">
      <alignment horizontal="center" vertical="center" wrapText="1"/>
    </xf>
    <xf fontId="1" fillId="0" borderId="0" numFmtId="0" xfId="0" applyFont="1" applyAlignment="1">
      <alignment horizontal="center" wrapText="1"/>
    </xf>
    <xf fontId="1" fillId="0" borderId="1" numFmtId="0" xfId="0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left" vertical="top" wrapText="1"/>
    </xf>
    <xf fontId="1" fillId="2" borderId="3" numFmtId="0" xfId="0" applyFont="1" applyFill="1" applyBorder="1" applyAlignment="1">
      <alignment horizontal="left" vertical="top" wrapText="1"/>
    </xf>
    <xf fontId="1" fillId="2" borderId="4" numFmtId="0" xfId="0" applyFont="1" applyFill="1" applyBorder="1" applyAlignment="1">
      <alignment horizontal="left" vertical="top" wrapText="1"/>
    </xf>
    <xf fontId="1" fillId="2" borderId="5" numFmtId="0" xfId="0" applyFont="1" applyFill="1" applyBorder="1" applyAlignment="1">
      <alignment horizontal="left" vertical="top" wrapText="1"/>
    </xf>
    <xf fontId="1" fillId="2" borderId="6" numFmtId="0" xfId="0" applyFont="1" applyFill="1" applyBorder="1" applyAlignment="1">
      <alignment horizontal="left" vertical="top" wrapText="1"/>
    </xf>
    <xf fontId="1" fillId="0" borderId="4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vertical="center" wrapText="1"/>
    </xf>
    <xf fontId="1" fillId="0" borderId="3" numFmtId="0" xfId="0" applyFont="1" applyBorder="1" applyAlignment="1">
      <alignment vertical="center" wrapText="1"/>
    </xf>
    <xf fontId="1" fillId="0" borderId="4" numFmtId="0" xfId="0" applyFont="1" applyBorder="1" applyAlignment="1">
      <alignment vertical="center" wrapText="1"/>
    </xf>
    <xf fontId="1" fillId="0" borderId="5" numFmtId="0" xfId="0" applyFont="1" applyBorder="1" applyAlignment="1">
      <alignment vertical="center" wrapText="1"/>
    </xf>
    <xf fontId="1" fillId="0" borderId="6" numFmtId="0" xfId="0" applyFont="1" applyBorder="1" applyAlignment="1">
      <alignment vertical="center" wrapText="1"/>
    </xf>
    <xf fontId="1" fillId="0" borderId="1" numFmtId="2" xfId="0" applyNumberFormat="1" applyFont="1" applyBorder="1" applyAlignment="1">
      <alignment horizontal="center" vertical="center" wrapText="1"/>
    </xf>
    <xf fontId="1" fillId="3" borderId="1" numFmtId="0" xfId="0" applyFont="1" applyFill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1" fillId="0" borderId="1" numFmtId="161" xfId="0" applyNumberFormat="1" applyFont="1" applyBorder="1" applyAlignment="1">
      <alignment horizontal="center" vertical="center" wrapText="1"/>
    </xf>
    <xf fontId="1" fillId="0" borderId="1" numFmtId="49" xfId="0" applyNumberFormat="1" applyFont="1" applyBorder="1" applyAlignment="1">
      <alignment horizontal="center" vertical="top" wrapText="1"/>
    </xf>
    <xf fontId="1" fillId="0" borderId="1" numFmtId="2" xfId="0" applyNumberFormat="1" applyFont="1" applyBorder="1" applyAlignment="1">
      <alignment horizontal="center" vertical="center"/>
    </xf>
    <xf fontId="5" fillId="0" borderId="0" numFmtId="4" xfId="0" applyNumberFormat="1" applyFont="1" applyAlignment="1">
      <alignment horizontal="center" vertical="center"/>
    </xf>
    <xf fontId="1" fillId="4" borderId="8" numFmtId="0" xfId="0" applyFont="1" applyFill="1" applyBorder="1" applyAlignment="1">
      <alignment horizontal="center" vertical="center" wrapText="1"/>
    </xf>
    <xf fontId="1" fillId="2" borderId="1" numFmtId="161" xfId="0" applyNumberFormat="1" applyFont="1" applyFill="1" applyBorder="1" applyAlignment="1">
      <alignment horizontal="center" vertical="center" wrapText="1"/>
    </xf>
    <xf fontId="1" fillId="3" borderId="1" numFmtId="161" xfId="0" applyNumberFormat="1" applyFont="1" applyFill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6" fillId="0" borderId="10" numFmtId="0" xfId="0" applyFont="1" applyBorder="1" applyAlignment="1">
      <alignment horizontal="center" vertical="center" wrapText="1"/>
    </xf>
    <xf fontId="1" fillId="3" borderId="7" numFmtId="1" xfId="0" applyNumberFormat="1" applyFont="1" applyFill="1" applyBorder="1" applyAlignment="1">
      <alignment horizontal="center" vertical="center" wrapText="1"/>
    </xf>
    <xf fontId="1" fillId="3" borderId="1" numFmtId="4" xfId="0" applyNumberFormat="1" applyFont="1" applyFill="1" applyBorder="1" applyAlignment="1">
      <alignment horizontal="center" vertical="center" wrapText="1"/>
    </xf>
    <xf fontId="6" fillId="0" borderId="1" numFmtId="4" xfId="0" applyNumberFormat="1" applyFont="1" applyBorder="1" applyAlignment="1">
      <alignment horizontal="center" vertical="center" wrapText="1"/>
    </xf>
    <xf fontId="6" fillId="0" borderId="1" numFmtId="10" xfId="0" applyNumberFormat="1" applyFont="1" applyBorder="1" applyAlignment="1">
      <alignment horizontal="center" vertical="center" wrapText="1"/>
    </xf>
    <xf fontId="6" fillId="0" borderId="1" numFmtId="4" xfId="1" applyNumberFormat="1" applyFont="1" applyBorder="1" applyAlignment="1">
      <alignment horizontal="center" vertical="center" wrapText="1"/>
    </xf>
    <xf fontId="6" fillId="0" borderId="1" numFmtId="4" xfId="0" applyNumberFormat="1" applyFont="1" applyBorder="1" applyAlignment="1">
      <alignment horizontal="center" vertical="center"/>
    </xf>
    <xf fontId="3" fillId="0" borderId="0" numFmtId="2" xfId="0" applyNumberFormat="1" applyFont="1" applyAlignment="1">
      <alignment horizontal="center"/>
    </xf>
    <xf fontId="0" fillId="0" borderId="0" numFmtId="3" xfId="0" applyNumberFormat="1"/>
    <xf fontId="1" fillId="0" borderId="11" numFmtId="0" xfId="0" applyFont="1" applyBorder="1" applyAlignment="1">
      <alignment horizontal="center" vertical="center" wrapText="1"/>
    </xf>
    <xf fontId="1" fillId="3" borderId="10" numFmtId="0" xfId="0" applyFont="1" applyFill="1" applyBorder="1" applyAlignment="1">
      <alignment horizontal="center" vertical="center" wrapText="1"/>
    </xf>
    <xf fontId="1" fillId="0" borderId="8" numFmtId="0" xfId="0" applyFont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1" fillId="0" borderId="13" numFmtId="0" xfId="0" applyFont="1" applyBorder="1" applyAlignment="1">
      <alignment horizontal="center" vertical="center" wrapText="1"/>
    </xf>
    <xf fontId="1" fillId="3" borderId="14" numFmtId="3" xfId="0" applyNumberFormat="1" applyFont="1" applyFill="1" applyBorder="1" applyAlignment="1">
      <alignment horizontal="center" vertical="center" wrapText="1"/>
    </xf>
    <xf fontId="1" fillId="3" borderId="8" numFmtId="4" xfId="0" applyNumberFormat="1" applyFont="1" applyFill="1" applyBorder="1" applyAlignment="1">
      <alignment horizontal="center" vertical="center" wrapText="1"/>
    </xf>
    <xf fontId="1" fillId="0" borderId="8" numFmtId="161" xfId="0" applyNumberFormat="1" applyFont="1" applyBorder="1" applyAlignment="1">
      <alignment horizontal="center" vertical="center" wrapText="1"/>
    </xf>
    <xf fontId="6" fillId="0" borderId="8" numFmtId="4" xfId="0" applyNumberFormat="1" applyFont="1" applyBorder="1" applyAlignment="1">
      <alignment horizontal="center" vertical="center" wrapText="1"/>
    </xf>
    <xf fontId="6" fillId="0" borderId="8" numFmtId="10" xfId="0" applyNumberFormat="1" applyFont="1" applyBorder="1" applyAlignment="1">
      <alignment horizontal="center" vertical="center" wrapText="1"/>
    </xf>
    <xf fontId="6" fillId="0" borderId="8" numFmtId="4" xfId="1" applyNumberFormat="1" applyFont="1" applyBorder="1" applyAlignment="1">
      <alignment horizontal="center" vertical="center" wrapText="1"/>
    </xf>
    <xf fontId="6" fillId="0" borderId="8" numFmtId="4" xfId="0" applyNumberFormat="1" applyFont="1" applyBorder="1" applyAlignment="1">
      <alignment horizontal="center" vertical="center"/>
    </xf>
    <xf fontId="3" fillId="0" borderId="10" numFmtId="0" xfId="0" applyFont="1" applyBorder="1" applyAlignment="1">
      <alignment horizontal="center"/>
    </xf>
    <xf fontId="3" fillId="0" borderId="10" numFmtId="4" xfId="0" applyNumberFormat="1" applyFont="1" applyBorder="1" applyAlignment="1">
      <alignment horizontal="center"/>
    </xf>
    <xf fontId="7" fillId="0" borderId="0" numFmtId="2" xfId="0" applyNumberFormat="1" applyFont="1" applyAlignment="1">
      <alignment horizontal="center" vertical="center" wrapText="1"/>
    </xf>
    <xf fontId="8" fillId="0" borderId="0" numFmtId="3" xfId="0" applyNumberFormat="1" applyFont="1" applyAlignment="1">
      <alignment horizontal="center" vertical="center" wrapText="1"/>
    </xf>
    <xf fontId="3" fillId="0" borderId="0" numFmtId="0" xfId="0" applyFont="1" applyAlignment="1">
      <alignment horizontal="right" wrapText="1"/>
    </xf>
    <xf fontId="3" fillId="0" borderId="0" numFmtId="0" xfId="0" applyFont="1" applyAlignment="1">
      <alignment horizontal="right"/>
    </xf>
    <xf fontId="0" fillId="0" borderId="0" numFmtId="2" xfId="0" applyNumberFormat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26</xdr:col>
      <xdr:colOff>88258</xdr:colOff>
      <xdr:row>5</xdr:row>
      <xdr:rowOff>380994</xdr:rowOff>
    </xdr:from>
    <xdr:to>
      <xdr:col>26</xdr:col>
      <xdr:colOff>1403345</xdr:colOff>
      <xdr:row>5</xdr:row>
      <xdr:rowOff>815173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0737214" y="4476749"/>
          <a:ext cx="1315084" cy="43417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25</xdr:col>
      <xdr:colOff>50001</xdr:colOff>
      <xdr:row>5</xdr:row>
      <xdr:rowOff>441636</xdr:rowOff>
    </xdr:from>
    <xdr:to>
      <xdr:col>25</xdr:col>
      <xdr:colOff>1422236</xdr:colOff>
      <xdr:row>5</xdr:row>
      <xdr:rowOff>958366</xdr:rowOff>
    </xdr:to>
    <xdr:pic>
      <xdr:nvPicPr>
        <xdr:cNvPr id="4" name="Изображение 3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9241630" y="3846827"/>
          <a:ext cx="1372234" cy="511969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drawing" Target="../drawings/drawing1.xml"/><Relationship  Id="rId2" Type="http://schemas.openxmlformats.org/officeDocument/2006/relationships/hyperlink" Target="https://www.komus.ru/katalog/khozyajstvennye-tovary/bumazhnaya-produktsiya-dlya-gigieny/bumazhnye-polotentsa/polotentsa-bytovye/polotentsa-bumazhnye-luscan-maxi-2-slojnye-belye-2-rulona-po-35-metrov/p/880887/?from=block-301-0_2 / https://www.vseinstrumenti.ru/product/tualetnaya-bumaga-somfy-54-metra-1-sl-1-rul-vl-48-1-2507-9113462/ https://www.vseinstrumenti.ru/product/zhidkoe-krem-mylo-dlya-ruk-grass-milana-chernika-5l-126305-1442495/" TargetMode="External"/><Relationship  Id="rId1" Type="http://schemas.openxmlformats.org/officeDocument/2006/relationships/hyperlink" Target="https://www.vseinstrumenti.ru/product/bumazhnye-bytovye-polotentsa-lajma-spajka-2-sht-2-h-slojnye-22h23-sm-belye-128726-1162794/?ysclid=msx0vmd4u2469892885&amp;utm_referrer=https://ya.ru/search/?text=https://www.vseinstrumenti.ru/product/bumazhnye-bytovye-polotentsa-lajma-spajka-2-sht-2-h-slojnye-22h23-sm-belye-128726-1162794/?utm_campaign=webmaster%26utm_content=1162794%26utm_medium=organic%26utm_source=Yandex%26utm_term=1162794&amp;lr=53&amp;clid=2708962&amp;win=681&amp;search_source=yaru_desktop_common&amp;search_domain=yaru / https://genesis74.ru/catalog/tualetnaya-bumaga-polotentsa/tualetnaya-bumaga-bez-vtulki-seraya-naberezhnye-chelny/?utm_source=yandex.ru&amp;utm_medium=ppc / https://www.vseinstrumenti.ru/product/zhidkoe-krem-mylo-s-antibakterialnym-effektom-lajma-professional-yabloko-5-l-600189-1152799/?utm_source=yandex&amp;utm_medium=cpc&amp;utm_campaign=109984997%7Cdsa_11_Tovary-pervoy-neobkhodimosti_sayt_rf&amp;utm_content=16087694195&amp;utm_term=ST:search%7CS:none%7CAP:no%7CPT:premium%7CP:1%7CDT:desktop%7CRI:53%7CCI:109984997%7CGI:5438836915%7CPI:52776283336%7CAI:16087694195%7CRT:52776283336%7CKW:---autotargeting%7CRN:&#1050;&#1091;&#1088;&#1075;&#1072;&#1085;&amp;referrer=reattribution=1&amp;etext=2202.W3VtC5TftHJ9Qa9m2AaGictZqPmIX1pbKQiY-12kYDgRMJ7OpaflktWgsxz2ZUqfiySOQBK78qnhnxh0ywAhaWRyaWFsd29uZ2Z1c3liZG4.628daafdd5ae87a13968ad84f50588b137f93ee1&amp;yclid=10570293862045581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selection activeCell="A11" activeCellId="0" sqref="A11:AC14"/>
    </sheetView>
  </sheetViews>
  <sheetFormatPr defaultColWidth="11.5703125" defaultRowHeight="14.25"/>
  <cols>
    <col customWidth="1" min="1" max="1" width="7.85546875"/>
    <col customWidth="1" min="2" max="2" width="20.85546875"/>
    <col customWidth="1" min="3" max="3" width="17.85546875"/>
    <col customWidth="1" min="4" max="4" width="11.85546875"/>
    <col customWidth="1" min="5" max="5" style="1" width="14.28515625"/>
    <col customWidth="1" min="6" max="6" style="1" width="21.7109375"/>
    <col customWidth="1" min="7" max="7" style="1" width="21.85546875"/>
    <col customWidth="1" min="8" max="8" style="1" width="21.5703125"/>
    <col customWidth="1" hidden="1" min="9" max="24" style="1" width="22"/>
    <col customWidth="1" hidden="1" min="25" max="25" style="1" width="10.7109375"/>
    <col customWidth="1" min="26" max="26" style="1" width="21.85546875"/>
    <col customWidth="1" min="27" max="27" style="1" width="22.140625"/>
    <col customWidth="1" min="28" max="28" style="1" width="18.28515625"/>
    <col customWidth="1" min="29" max="29" width="18.57421875"/>
    <col customWidth="1" min="30" max="30" width="12"/>
    <col customWidth="1" min="31" max="31" width="13.85546875"/>
    <col customWidth="1" min="32" max="32" width="18.5703125"/>
    <col customWidth="1" min="33" max="33" width="21.140625"/>
    <col customWidth="1" min="34" max="34" width="25.28515625"/>
    <col customWidth="1" min="35" max="63" width="9.140625"/>
  </cols>
  <sheetData>
    <row r="1" ht="15" customHeight="1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4"/>
    </row>
    <row r="2" ht="15" customHeight="1">
      <c r="A2" s="2"/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4"/>
      <c r="AD2" s="4"/>
    </row>
    <row r="3" ht="37.5" customHeight="1">
      <c r="A3" s="6" t="s">
        <v>1</v>
      </c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6"/>
      <c r="AA3" s="6"/>
      <c r="AB3" s="6"/>
      <c r="AC3" s="6"/>
      <c r="AD3" s="4"/>
    </row>
    <row r="4" ht="33" customHeight="1">
      <c r="A4" s="8" t="s">
        <v>2</v>
      </c>
      <c r="B4" s="8"/>
      <c r="C4" s="9" t="s">
        <v>3</v>
      </c>
      <c r="D4" s="10"/>
      <c r="E4" s="10"/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2"/>
      <c r="AC4" s="13"/>
      <c r="AD4" s="4"/>
    </row>
    <row r="5" ht="173.25" customHeight="1">
      <c r="A5" s="14" t="s">
        <v>4</v>
      </c>
      <c r="B5" s="15"/>
      <c r="C5" s="16" t="s">
        <v>5</v>
      </c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7"/>
      <c r="AA5" s="17"/>
      <c r="AB5" s="19"/>
      <c r="AC5" s="20"/>
      <c r="AD5" s="4"/>
    </row>
    <row r="6" ht="198" customHeight="1">
      <c r="A6" s="8" t="s">
        <v>6</v>
      </c>
      <c r="B6" s="8" t="s">
        <v>7</v>
      </c>
      <c r="C6" s="8"/>
      <c r="D6" s="8" t="s">
        <v>8</v>
      </c>
      <c r="E6" s="21" t="s">
        <v>9</v>
      </c>
      <c r="F6" s="22" t="s">
        <v>10</v>
      </c>
      <c r="G6" s="23" t="s">
        <v>11</v>
      </c>
      <c r="H6" s="23" t="s">
        <v>12</v>
      </c>
      <c r="I6" s="24" t="s">
        <v>13</v>
      </c>
      <c r="J6" s="24" t="s">
        <v>14</v>
      </c>
      <c r="K6" s="24" t="s">
        <v>15</v>
      </c>
      <c r="L6" s="24" t="s">
        <v>16</v>
      </c>
      <c r="M6" s="24" t="s">
        <v>17</v>
      </c>
      <c r="N6" s="24" t="s">
        <v>18</v>
      </c>
      <c r="O6" s="24" t="s">
        <v>19</v>
      </c>
      <c r="P6" s="24" t="s">
        <v>20</v>
      </c>
      <c r="Q6" s="24" t="s">
        <v>21</v>
      </c>
      <c r="R6" s="24" t="s">
        <v>22</v>
      </c>
      <c r="S6" s="24" t="s">
        <v>23</v>
      </c>
      <c r="T6" s="24" t="s">
        <v>24</v>
      </c>
      <c r="U6" s="24" t="s">
        <v>25</v>
      </c>
      <c r="V6" s="24" t="s">
        <v>26</v>
      </c>
      <c r="W6" s="24" t="s">
        <v>27</v>
      </c>
      <c r="X6" s="24" t="s">
        <v>28</v>
      </c>
      <c r="Y6" s="24" t="s">
        <v>29</v>
      </c>
      <c r="Z6" s="25" t="s">
        <v>30</v>
      </c>
      <c r="AA6" s="25" t="s">
        <v>31</v>
      </c>
      <c r="AB6" s="21" t="s">
        <v>32</v>
      </c>
      <c r="AC6" s="26" t="s">
        <v>33</v>
      </c>
      <c r="AD6" s="4"/>
      <c r="AG6" s="27"/>
    </row>
    <row r="7" ht="36.950000000000003" customHeight="1">
      <c r="A7" s="8"/>
      <c r="B7" s="8"/>
      <c r="C7" s="8"/>
      <c r="D7" s="28"/>
      <c r="E7" s="21"/>
      <c r="F7" s="24" t="s">
        <v>34</v>
      </c>
      <c r="G7" s="29" t="s">
        <v>34</v>
      </c>
      <c r="H7" s="30" t="s">
        <v>34</v>
      </c>
      <c r="I7" s="24" t="s">
        <v>34</v>
      </c>
      <c r="J7" s="24" t="s">
        <v>34</v>
      </c>
      <c r="K7" s="24" t="s">
        <v>34</v>
      </c>
      <c r="L7" s="24" t="s">
        <v>34</v>
      </c>
      <c r="M7" s="24" t="s">
        <v>34</v>
      </c>
      <c r="N7" s="24" t="s">
        <v>34</v>
      </c>
      <c r="O7" s="24" t="s">
        <v>34</v>
      </c>
      <c r="P7" s="24" t="s">
        <v>34</v>
      </c>
      <c r="Q7" s="24" t="s">
        <v>34</v>
      </c>
      <c r="R7" s="24" t="s">
        <v>34</v>
      </c>
      <c r="S7" s="24" t="s">
        <v>34</v>
      </c>
      <c r="T7" s="24" t="s">
        <v>34</v>
      </c>
      <c r="U7" s="24" t="s">
        <v>34</v>
      </c>
      <c r="V7" s="24" t="s">
        <v>34</v>
      </c>
      <c r="W7" s="24" t="s">
        <v>34</v>
      </c>
      <c r="X7" s="24" t="s">
        <v>34</v>
      </c>
      <c r="Y7" s="24" t="s">
        <v>34</v>
      </c>
      <c r="Z7" s="25"/>
      <c r="AA7" s="25"/>
      <c r="AB7" s="21"/>
      <c r="AC7" s="26"/>
      <c r="AD7" s="4"/>
    </row>
    <row r="8" ht="36.950000000000003" customHeight="1">
      <c r="A8" s="8">
        <v>1</v>
      </c>
      <c r="B8" s="14" t="s">
        <v>35</v>
      </c>
      <c r="C8" s="31"/>
      <c r="D8" s="32" t="s">
        <v>36</v>
      </c>
      <c r="E8" s="33">
        <v>45</v>
      </c>
      <c r="F8" s="34">
        <v>670</v>
      </c>
      <c r="G8" s="34">
        <v>829</v>
      </c>
      <c r="H8" s="34">
        <v>730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35">
        <f t="shared" ref="Z8:Z9" si="0">_xlfn.STDEV.S(F8,G8,H8)</f>
        <v>80.293212664583294</v>
      </c>
      <c r="AA8" s="36">
        <f t="shared" ref="AA8:AA9" si="1">_xlfn.STDEV.S(F8,G8,H8)/AVERAGE(F8,G8,H8)</f>
        <v>0.10806623508019286</v>
      </c>
      <c r="AB8" s="37">
        <f t="shared" ref="AB8:AB9" si="2">AVERAGE(F8,G8,H8)</f>
        <v>743</v>
      </c>
      <c r="AC8" s="38">
        <f t="shared" ref="AC8:AC9" si="3">E8*AB8</f>
        <v>33435</v>
      </c>
      <c r="AD8" s="39"/>
      <c r="AE8" s="40"/>
      <c r="AF8" s="1"/>
    </row>
    <row r="9" ht="36.950000000000003" customHeight="1">
      <c r="A9" s="8">
        <v>2</v>
      </c>
      <c r="B9" s="14" t="s">
        <v>37</v>
      </c>
      <c r="C9" s="41"/>
      <c r="D9" s="42" t="s">
        <v>38</v>
      </c>
      <c r="E9" s="33">
        <v>389</v>
      </c>
      <c r="F9" s="34">
        <v>270</v>
      </c>
      <c r="G9" s="34">
        <v>262</v>
      </c>
      <c r="H9" s="34">
        <v>239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35">
        <f t="shared" si="0"/>
        <v>16.093476939431081</v>
      </c>
      <c r="AA9" s="36">
        <f t="shared" si="1"/>
        <v>0.062620532838253237</v>
      </c>
      <c r="AB9" s="37">
        <f t="shared" si="2"/>
        <v>257</v>
      </c>
      <c r="AC9" s="38">
        <f t="shared" si="3"/>
        <v>99973</v>
      </c>
      <c r="AD9" s="39"/>
      <c r="AE9" s="40"/>
      <c r="AF9" s="1"/>
    </row>
    <row r="10" ht="36.950000000000003" customHeight="1">
      <c r="A10" s="43">
        <v>3</v>
      </c>
      <c r="B10" s="44" t="s">
        <v>39</v>
      </c>
      <c r="C10" s="45"/>
      <c r="D10" s="32" t="s">
        <v>36</v>
      </c>
      <c r="E10" s="46">
        <v>3250</v>
      </c>
      <c r="F10" s="47">
        <v>45</v>
      </c>
      <c r="G10" s="47">
        <v>33</v>
      </c>
      <c r="H10" s="47">
        <v>33</v>
      </c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9">
        <f>_xlfn.STDEV.S(F10,G10,H10)</f>
        <v>6.9282032302755088</v>
      </c>
      <c r="AA10" s="50">
        <f>_xlfn.STDEV.S(F10,G10,H10)/AVERAGE(F10,G10,H10)</f>
        <v>0.18724873595339214</v>
      </c>
      <c r="AB10" s="51">
        <f>AVERAGE(F10,G10,H10)</f>
        <v>37</v>
      </c>
      <c r="AC10" s="52">
        <f>E10*AB10</f>
        <v>120250</v>
      </c>
      <c r="AD10" s="39"/>
      <c r="AE10" s="40"/>
      <c r="AF10" s="1"/>
    </row>
    <row r="11" ht="1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4">
        <f>SUM(AC8:AC10)</f>
        <v>253658</v>
      </c>
      <c r="AD11" s="4"/>
      <c r="AE11" s="40"/>
      <c r="AF11" s="55"/>
      <c r="AG11" s="56"/>
    </row>
    <row r="12" ht="15">
      <c r="A12" s="57" t="s">
        <v>40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4"/>
      <c r="AF12" s="55"/>
      <c r="AG12" s="56"/>
    </row>
    <row r="13" ht="1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F13" s="55"/>
      <c r="AG13" s="56"/>
    </row>
    <row r="14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</row>
    <row r="1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</row>
    <row r="25">
      <c r="F25" s="59"/>
    </row>
  </sheetData>
  <mergeCells count="18">
    <mergeCell ref="A3:AC3"/>
    <mergeCell ref="A4:B4"/>
    <mergeCell ref="C4:AC4"/>
    <mergeCell ref="A5:B5"/>
    <mergeCell ref="C5:AC5"/>
    <mergeCell ref="A6:A7"/>
    <mergeCell ref="B6:C7"/>
    <mergeCell ref="D6:D7"/>
    <mergeCell ref="E6:E7"/>
    <mergeCell ref="Z6:Z7"/>
    <mergeCell ref="AA6:AA7"/>
    <mergeCell ref="AB6:AB7"/>
    <mergeCell ref="AC6:AC7"/>
    <mergeCell ref="B8:C8"/>
    <mergeCell ref="B9:C9"/>
    <mergeCell ref="B10:C10"/>
    <mergeCell ref="A11:AB11"/>
    <mergeCell ref="A12:AC15"/>
  </mergeCells>
  <hyperlinks>
    <hyperlink r:id="rId1" ref="G6"/>
    <hyperlink r:id="rId2" ref="H6"/>
  </hyperlinks>
  <printOptions headings="0" gridLines="0"/>
  <pageMargins left="0.24015748031496065" right="0.24015748031496065" top="0.051181102362204731" bottom="0.20866141732283466" header="0.51180555555555496" footer="0.51180555555555496"/>
  <pageSetup paperSize="9" scale="69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Р7-Офис/2025.1.1.763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pirogova.kv</cp:lastModifiedBy>
  <cp:revision>49</cp:revision>
  <dcterms:created xsi:type="dcterms:W3CDTF">2014-01-17T11:35:00Z</dcterms:created>
  <dcterms:modified xsi:type="dcterms:W3CDTF">2026-08-19T08:47:50Z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  <property fmtid="{D5CDD505-2E9C-101B-9397-08002B2CF9AE}" pid="6" name="HyperlinksChanged">
    <vt:bool>false</vt:bool>
  </property>
  <property fmtid="{D5CDD505-2E9C-101B-9397-08002B2CF9AE}" pid="7" name="KSOProductBuildVer">
    <vt:lpwstr>1049-11.2.0.9718</vt:lpwstr>
  </property>
  <property fmtid="{D5CDD505-2E9C-101B-9397-08002B2CF9AE}" pid="8" name="LinksUpToDate">
    <vt:bool>false</vt:bool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