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 1" sheetId="2" r:id="rId1"/>
  </sheets>
  <calcPr calcId="162913" refMode="R1C1"/>
</workbook>
</file>

<file path=xl/calcChain.xml><?xml version="1.0" encoding="utf-8"?>
<calcChain xmlns="http://schemas.openxmlformats.org/spreadsheetml/2006/main">
  <c r="J12" i="2" l="1"/>
  <c r="H12" i="2"/>
  <c r="A12" i="2"/>
  <c r="C9" i="2" l="1"/>
  <c r="K12" i="2"/>
  <c r="L12" i="2" s="1"/>
</calcChain>
</file>

<file path=xl/sharedStrings.xml><?xml version="1.0" encoding="utf-8"?>
<sst xmlns="http://schemas.openxmlformats.org/spreadsheetml/2006/main" count="38" uniqueCount="35">
  <si>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</si>
  <si>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</si>
  <si>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</si>
  <si>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</si>
  <si>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</si>
  <si>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</si>
  <si>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</si>
  <si>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</si>
  <si>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</si>
  <si>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</si>
  <si>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</si>
  <si>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</si>
  <si>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</si>
  <si>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Используемый метод определения НМЦК, обоснование его применения</t>
  </si>
  <si>
    <t xml:space="preserve">Метод сопоставимых рыночных цен (анализ рынка), используется в связи с его закреплением в качестве приоритетного в ч. 6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п. 3.2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567). В отношении объекта закупки отсутствуют утвержденные тарифы и нормативы на отпускные цены. </t>
  </si>
  <si>
    <t>Расчетные формулы</t>
  </si>
  <si>
    <t>коэффициент вариации V</t>
  </si>
  <si>
    <t>среднее квадратичное отклонение Q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</si>
  <si>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</si>
  <si>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</si>
  <si>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</si>
  <si>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</si>
  <si>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</si>
  <si>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</si>
  <si>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 xml:space="preserve">Обоснование начальной (максимальной) цены контракта  </t>
  </si>
  <si>
    <t xml:space="preserve">Изучение рынка произвел:
                     </t>
  </si>
  <si>
    <t>___________________</t>
  </si>
  <si>
    <t>на поставку паркогаражного оборудования для Главного управления МЧС России по Ростовской области</t>
  </si>
  <si>
    <t>шт.</t>
  </si>
  <si>
    <t>Заместитель начальника отдела технического обеспечения УМТО Главного управления 
капитан внутренней службы</t>
  </si>
  <si>
    <t>С.Б. Михайлов</t>
  </si>
  <si>
    <t>Ценовое предложение 1 
исх. №б/н от 30.06.2026</t>
  </si>
  <si>
    <t>Ценовое предложение 2 
исх. №б/н от 30.06.2026</t>
  </si>
  <si>
    <t>Ценовое предложение 3
исх. №б/н от 30.06.2026</t>
  </si>
  <si>
    <t>Вилка нагрузочная (напряжение 12-24В)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</si>
</sst>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р_."/>
    <numFmt numFmtId="165" formatCode="#,##0.00000_р_."/>
    <numFmt numFmtId="166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164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4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64" fontId="10" fillId="2" borderId="7" xfId="0" applyNumberFormat="1" applyFont="1" applyFill="1" applyBorder="1" applyAlignment="1" applyProtection="1">
      <alignment horizontal="center" vertical="center" wrapText="1"/>
    </xf>
    <xf numFmtId="164" fontId="10" fillId="2" borderId="8" xfId="0" applyNumberFormat="1" applyFont="1" applyFill="1" applyBorder="1" applyAlignment="1" applyProtection="1">
      <alignment horizontal="center" vertical="center" wrapText="1"/>
    </xf>
    <xf numFmtId="0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1005679</xdr:colOff>
      <xdr:row>4</xdr:row>
      <xdr:rowOff>552450</xdr:rowOff>
    </xdr:to>
    <xdr:pic>
      <xdr:nvPicPr>
        <xdr:cNvPr id="14" name="Рисунок 1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8475" y="2447925"/>
          <a:ext cx="1476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355599</xdr:colOff>
      <xdr:row>5</xdr:row>
      <xdr:rowOff>419100</xdr:rowOff>
    </xdr:to>
    <xdr:pic>
      <xdr:nvPicPr>
        <xdr:cNvPr id="15" name="Рисунок 14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3219450"/>
          <a:ext cx="9810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1157444</xdr:colOff>
      <xdr:row>6</xdr:row>
      <xdr:rowOff>401955</xdr:rowOff>
    </xdr:to>
    <xdr:pic>
      <xdr:nvPicPr>
        <xdr:cNvPr id="18" name="Рисунок 17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38475" y="3724275"/>
          <a:ext cx="1628140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view="pageBreakPreview" zoomScale="69" zoomScaleNormal="69" zoomScaleSheetLayoutView="69" workbookViewId="0">
      <selection activeCell="L14" sqref="L14"/>
    </sheetView>
  </sheetViews>
  <sheetFormatPr defaultRowHeight="15" x14ac:dyDescent="0.25"/>
  <cols>
    <col min="1" max="1" width="9.5703125" style="1" bestFit="1" customWidth="1"/>
    <col min="2" max="2" width="88.140625" style="1" customWidth="1"/>
    <col min="3" max="3" width="17.85546875" style="1" customWidth="1"/>
    <col min="4" max="4" width="9.5703125" style="1" bestFit="1" customWidth="1"/>
    <col min="5" max="5" width="38.140625" style="1" customWidth="1"/>
    <col min="6" max="7" width="38.7109375" style="1" bestFit="1" customWidth="1"/>
    <col min="8" max="8" width="16.28515625" style="1" customWidth="1"/>
    <col min="9" max="9" width="14.85546875" style="1" customWidth="1"/>
    <col min="10" max="11" width="19.140625" style="1" bestFit="1" customWidth="1"/>
    <col min="12" max="12" width="24.7109375" style="1" customWidth="1"/>
    <col min="13" max="13" width="20.85546875" style="1" customWidth="1"/>
    <col min="14" max="14" width="15.5703125" style="1" customWidth="1"/>
    <col min="15" max="16384" width="9.140625" style="1"/>
  </cols>
  <sheetData>
    <row r="1" spans="1:13" ht="22.5" x14ac:dyDescent="0.3">
      <c r="A1" s="43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70.5" customHeight="1" x14ac:dyDescent="0.25">
      <c r="A2" s="30" t="s">
        <v>13</v>
      </c>
      <c r="B2" s="45"/>
      <c r="C2" s="45"/>
      <c r="D2" s="30" t="s">
        <v>14</v>
      </c>
      <c r="E2" s="46"/>
      <c r="F2" s="46"/>
      <c r="G2" s="46"/>
      <c r="H2" s="46"/>
      <c r="I2" s="46"/>
      <c r="J2" s="46"/>
      <c r="K2" s="46"/>
      <c r="L2" s="46"/>
      <c r="M2" s="46"/>
    </row>
    <row r="3" spans="1:13" ht="15.75" customHeight="1" x14ac:dyDescent="0.25">
      <c r="A3" s="47" t="s">
        <v>15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35.25" customHeight="1" x14ac:dyDescent="0.25">
      <c r="A4" s="30" t="s">
        <v>19</v>
      </c>
      <c r="B4" s="30"/>
      <c r="C4" s="30"/>
      <c r="D4" s="49" t="s">
        <v>23</v>
      </c>
      <c r="E4" s="49"/>
      <c r="F4" s="49"/>
      <c r="G4" s="49"/>
      <c r="H4" s="49"/>
      <c r="I4" s="49"/>
      <c r="J4" s="49"/>
      <c r="K4" s="49"/>
      <c r="L4" s="49"/>
      <c r="M4" s="49"/>
    </row>
    <row r="5" spans="1:13" ht="60" customHeight="1" x14ac:dyDescent="0.25">
      <c r="A5" s="30" t="s">
        <v>17</v>
      </c>
      <c r="B5" s="30"/>
      <c r="C5" s="30"/>
      <c r="D5" s="30" t="s">
        <v>20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ht="36.75" customHeight="1" x14ac:dyDescent="0.25">
      <c r="A6" s="30" t="s">
        <v>16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72" customHeight="1" x14ac:dyDescent="0.25">
      <c r="A7" s="42" t="s">
        <v>18</v>
      </c>
      <c r="B7" s="30"/>
      <c r="C7" s="30"/>
      <c r="D7" s="30" t="s">
        <v>21</v>
      </c>
      <c r="E7" s="30"/>
      <c r="F7" s="30"/>
      <c r="G7" s="30"/>
      <c r="H7" s="30"/>
      <c r="I7" s="30"/>
      <c r="J7" s="30"/>
      <c r="K7" s="30"/>
      <c r="L7" s="30"/>
      <c r="M7" s="30"/>
    </row>
    <row r="8" spans="1:13" ht="33.75" customHeight="1" x14ac:dyDescent="0.25">
      <c r="A8" s="42" t="s">
        <v>11</v>
      </c>
      <c r="B8" s="30"/>
      <c r="C8" s="30"/>
      <c r="D8" s="30" t="s">
        <v>22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ht="40.5" customHeight="1" x14ac:dyDescent="0.25">
      <c r="A9" s="31" t="s">
        <v>11</v>
      </c>
      <c r="B9" s="32"/>
      <c r="C9" s="33">
        <f>SUM(M12:M12)</f>
        <v>77126.7</v>
      </c>
      <c r="D9" s="34"/>
      <c r="E9" s="35" t="s">
        <v>27</v>
      </c>
      <c r="F9" s="36"/>
      <c r="G9" s="36"/>
      <c r="H9" s="36"/>
      <c r="I9" s="37"/>
      <c r="J9" s="37"/>
      <c r="K9" s="37"/>
      <c r="L9" s="37"/>
      <c r="M9" s="38"/>
    </row>
    <row r="10" spans="1:13" ht="62.25" customHeight="1" x14ac:dyDescent="0.25">
      <c r="A10" s="39" t="s">
        <v>0</v>
      </c>
      <c r="B10" s="39" t="s">
        <v>1</v>
      </c>
      <c r="C10" s="39" t="s">
        <v>2</v>
      </c>
      <c r="D10" s="39"/>
      <c r="E10" s="25" t="s">
        <v>31</v>
      </c>
      <c r="F10" s="25" t="s">
        <v>32</v>
      </c>
      <c r="G10" s="25" t="s">
        <v>33</v>
      </c>
      <c r="H10" s="40" t="s">
        <v>10</v>
      </c>
      <c r="I10" s="39" t="s">
        <v>12</v>
      </c>
      <c r="J10" s="39" t="s">
        <v>8</v>
      </c>
      <c r="K10" s="39" t="s">
        <v>9</v>
      </c>
      <c r="L10" s="39" t="s">
        <v>6</v>
      </c>
      <c r="M10" s="40" t="s">
        <v>7</v>
      </c>
    </row>
    <row r="11" spans="1:13" ht="37.5" x14ac:dyDescent="0.25">
      <c r="A11" s="41"/>
      <c r="B11" s="41"/>
      <c r="C11" s="13" t="s">
        <v>3</v>
      </c>
      <c r="D11" s="13" t="s">
        <v>4</v>
      </c>
      <c r="E11" s="16" t="s">
        <v>5</v>
      </c>
      <c r="F11" s="16" t="s">
        <v>5</v>
      </c>
      <c r="G11" s="14" t="s">
        <v>5</v>
      </c>
      <c r="H11" s="40"/>
      <c r="I11" s="39"/>
      <c r="J11" s="39"/>
      <c r="K11" s="39"/>
      <c r="L11" s="39"/>
      <c r="M11" s="40"/>
    </row>
    <row r="12" spans="1:13" ht="47.25" customHeight="1" x14ac:dyDescent="0.25">
      <c r="A12" s="19">
        <f t="shared" ref="A12" si="0">ROW()-11</f>
        <v>1</v>
      </c>
      <c r="B12" s="18" t="s">
        <v>34</v>
      </c>
      <c r="C12" s="18" t="s">
        <v>28</v>
      </c>
      <c r="D12" s="19">
        <v>10</v>
      </c>
      <c r="E12" s="17">
        <v>7438</v>
      </c>
      <c r="F12" s="17">
        <v>7700</v>
      </c>
      <c r="G12" s="20">
        <v>8000</v>
      </c>
      <c r="H12" s="21">
        <f t="shared" ref="H12" si="1">AVERAGE(E12,F12,G12)</f>
        <v>7712.666666666667</v>
      </c>
      <c r="I12" s="22">
        <v>3</v>
      </c>
      <c r="J12" s="23">
        <f t="shared" ref="J12" si="2">STDEV(E12,F12,G12)</f>
        <v>281.21403473748126</v>
      </c>
      <c r="K12" s="23">
        <f t="shared" ref="K12" si="3">J12/H12*100</f>
        <v>3.6461323546220235</v>
      </c>
      <c r="L12" s="18" t="str">
        <f t="shared" ref="L12" si="4">IF(K12&lt;33,"ОДНОРОДНЫЕ","НЕОДНОРОДНЫЕ")</f>
        <v>ОДНОРОДНЫЕ</v>
      </c>
      <c r="M12" s="24">
        <v>77126.7</v>
      </c>
    </row>
    <row r="13" spans="1:13" ht="18.75" x14ac:dyDescent="0.25">
      <c r="A13" s="5"/>
      <c r="B13" s="6"/>
      <c r="C13" s="5"/>
      <c r="D13" s="7"/>
      <c r="E13" s="8"/>
      <c r="F13" s="8"/>
      <c r="G13" s="8"/>
      <c r="H13" s="9"/>
      <c r="I13" s="10"/>
      <c r="J13" s="11"/>
      <c r="K13" s="11"/>
      <c r="L13" s="7"/>
      <c r="M13" s="12"/>
    </row>
    <row r="14" spans="1:13" ht="18.75" x14ac:dyDescent="0.25">
      <c r="A14" s="5"/>
      <c r="B14" s="6"/>
      <c r="C14" s="5"/>
      <c r="D14" s="7"/>
      <c r="E14" s="8"/>
      <c r="F14" s="8"/>
      <c r="G14" s="8"/>
      <c r="H14" s="9"/>
      <c r="I14" s="10"/>
      <c r="J14" s="11"/>
      <c r="K14" s="11"/>
      <c r="L14" s="7"/>
      <c r="M14" s="12"/>
    </row>
    <row r="15" spans="1:13" ht="26.25" customHeight="1" x14ac:dyDescent="0.35">
      <c r="A15" s="28" t="s">
        <v>25</v>
      </c>
      <c r="B15" s="28"/>
      <c r="C15" s="28"/>
      <c r="D15" s="28"/>
      <c r="E15" s="28"/>
      <c r="F15" s="28"/>
      <c r="G15" s="28"/>
      <c r="H15" s="15"/>
      <c r="I15" s="2"/>
      <c r="J15" s="2"/>
      <c r="K15" s="2"/>
      <c r="L15" s="2"/>
      <c r="M15" s="2"/>
    </row>
    <row r="16" spans="1:13" ht="48" customHeight="1" x14ac:dyDescent="0.35">
      <c r="A16" s="29" t="s">
        <v>29</v>
      </c>
      <c r="B16" s="29"/>
      <c r="C16" s="29"/>
      <c r="D16" s="29"/>
      <c r="E16" s="29"/>
      <c r="F16" s="15"/>
      <c r="G16" s="27" t="s">
        <v>26</v>
      </c>
      <c r="H16" s="27"/>
      <c r="I16" s="4"/>
      <c r="J16" s="4"/>
      <c r="K16" s="26" t="s">
        <v>30</v>
      </c>
      <c r="L16" s="26"/>
      <c r="M16" s="26"/>
    </row>
    <row r="17" spans="5:5" ht="15.75" customHeight="1" x14ac:dyDescent="0.25"/>
    <row r="24" spans="5:5" x14ac:dyDescent="0.25">
      <c r="E24" s="3"/>
    </row>
  </sheetData>
  <mergeCells count="30">
    <mergeCell ref="I10:I11"/>
    <mergeCell ref="A8:C8"/>
    <mergeCell ref="A1:M1"/>
    <mergeCell ref="A2:C2"/>
    <mergeCell ref="D2:M2"/>
    <mergeCell ref="A3:M3"/>
    <mergeCell ref="A5:C5"/>
    <mergeCell ref="D5:M5"/>
    <mergeCell ref="A4:C4"/>
    <mergeCell ref="D4:M4"/>
    <mergeCell ref="A6:C6"/>
    <mergeCell ref="D6:M6"/>
    <mergeCell ref="A7:C7"/>
    <mergeCell ref="D7:M7"/>
    <mergeCell ref="K16:M16"/>
    <mergeCell ref="G16:H16"/>
    <mergeCell ref="A15:G15"/>
    <mergeCell ref="A16:E16"/>
    <mergeCell ref="D8:M8"/>
    <mergeCell ref="A9:B9"/>
    <mergeCell ref="C9:D9"/>
    <mergeCell ref="E9:M9"/>
    <mergeCell ref="J10:J11"/>
    <mergeCell ref="K10:K11"/>
    <mergeCell ref="L10:L11"/>
    <mergeCell ref="M10:M11"/>
    <mergeCell ref="A10:A11"/>
    <mergeCell ref="B10:B11"/>
    <mergeCell ref="C10:D10"/>
    <mergeCell ref="H10:H11"/>
  </mergeCells>
  <conditionalFormatting sqref="L13:L14">
    <cfRule type="containsText" dxfId="11" priority="37" operator="containsText" text="НЕОДНОРОДНЫЕ">
      <formula>NOT(ISERROR(SEARCH("НЕОДНОРОДНЫЕ",L13)))</formula>
    </cfRule>
    <cfRule type="containsText" dxfId="10" priority="38" operator="containsText" text="ОДНОРОДНЫЕ">
      <formula>NOT(ISERROR(SEARCH("ОДНОРОДНЫЕ",L13)))</formula>
    </cfRule>
    <cfRule type="containsText" dxfId="9" priority="39" operator="containsText" text="НЕОДНОРОДНЫЕ">
      <formula>NOT(ISERROR(SEARCH("НЕОДНОРОДНЫЕ",L13)))</formula>
    </cfRule>
  </conditionalFormatting>
  <conditionalFormatting sqref="L13:L14">
    <cfRule type="containsText" dxfId="8" priority="40" operator="containsText" text="НЕ">
      <formula>NOT(ISERROR(SEARCH("НЕ",L13)))</formula>
    </cfRule>
    <cfRule type="containsText" dxfId="7" priority="41" operator="containsText" text="ОДНОРОДНЫЕ">
      <formula>NOT(ISERROR(SEARCH("ОДНОРОДНЫЕ",L13)))</formula>
    </cfRule>
    <cfRule type="containsText" dxfId="6" priority="42" operator="containsText" text="НЕОДНОРОДНЫЕ">
      <formula>NOT(ISERROR(SEARCH("НЕОДНОРОДНЫЕ",L13)))</formula>
    </cfRule>
  </conditionalFormatting>
  <conditionalFormatting sqref="L12">
    <cfRule type="containsText" dxfId="5" priority="1" operator="containsText" text="НЕОДНОРОДНЫЕ">
      <formula>NOT(ISERROR(SEARCH("НЕОДНОРОДНЫЕ",L12)))</formula>
    </cfRule>
    <cfRule type="containsText" dxfId="4" priority="2" operator="containsText" text="ОДНОРОДНЫЕ">
      <formula>NOT(ISERROR(SEARCH("ОДНОРОДНЫЕ",L12)))</formula>
    </cfRule>
    <cfRule type="containsText" dxfId="3" priority="3" operator="containsText" text="НЕОДНОРОДНЫЕ">
      <formula>NOT(ISERROR(SEARCH("НЕОДНОРОДНЫЕ",L12)))</formula>
    </cfRule>
  </conditionalFormatting>
  <conditionalFormatting sqref="L12">
    <cfRule type="containsText" dxfId="2" priority="4" operator="containsText" text="НЕ">
      <formula>NOT(ISERROR(SEARCH("НЕ",L12)))</formula>
    </cfRule>
    <cfRule type="containsText" dxfId="1" priority="5" operator="containsText" text="ОДНОРОДНЫЕ">
      <formula>NOT(ISERROR(SEARCH("ОДНОРОДНЫЕ",L12)))</formula>
    </cfRule>
    <cfRule type="containsText" dxfId="0" priority="6" operator="containsText" text="НЕОДНОРОДНЫЕ">
      <formula>NOT(ISERROR(SEARCH("НЕОДНОРОДНЫЕ",L12)))</formula>
    </cfRule>
  </conditionalFormatting>
  <pageMargins left="0.23622047244094491" right="0.23622047244094491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2026-07-01T14:01:20Z</dcterms:modified>
</cp:coreProperties>
</file>