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app1\dogovor\Шибков С.А\2026 год\ЗАКУПКИ_часть 4,5 статьи 93_2026\ЕАТ\ЕП №124_Услуги по подписке и доставке периодических печатных изданий на 2-е полугодие\"/>
    </mc:Choice>
  </mc:AlternateContent>
  <xr:revisionPtr revIDLastSave="0" documentId="13_ncr:1_{BD59930A-19A9-4161-A268-CDFC74D800E7}" xr6:coauthVersionLast="36" xr6:coauthVersionMax="36" xr10:uidLastSave="{00000000-0000-0000-0000-000000000000}"/>
  <bookViews>
    <workbookView xWindow="32760" yWindow="32760" windowWidth="28800" windowHeight="12300" xr2:uid="{00000000-000D-0000-FFFF-FFFF00000000}"/>
  </bookViews>
  <sheets>
    <sheet name="Обоснование НМЦК" sheetId="4" r:id="rId1"/>
  </sheets>
  <definedNames>
    <definedName name="_xlnm._FilterDatabase" localSheetId="0" hidden="1">'Обоснование НМЦК'!$A$3:$E$12</definedName>
  </definedNames>
  <calcPr calcId="191029"/>
</workbook>
</file>

<file path=xl/calcChain.xml><?xml version="1.0" encoding="utf-8"?>
<calcChain xmlns="http://schemas.openxmlformats.org/spreadsheetml/2006/main">
  <c r="Q11" i="4" l="1"/>
  <c r="Q10" i="4"/>
  <c r="Q12" i="4" s="1"/>
  <c r="Q9" i="4"/>
  <c r="Q8" i="4"/>
  <c r="Q7" i="4"/>
  <c r="Q6" i="4"/>
  <c r="Q5" i="4"/>
  <c r="I11" i="4"/>
  <c r="H11" i="4"/>
  <c r="K11" i="4" s="1"/>
  <c r="I10" i="4"/>
  <c r="H10" i="4"/>
  <c r="K10" i="4" s="1"/>
  <c r="I9" i="4"/>
  <c r="H9" i="4"/>
  <c r="K9" i="4" s="1"/>
  <c r="I8" i="4"/>
  <c r="H8" i="4"/>
  <c r="K8" i="4" s="1"/>
  <c r="I7" i="4"/>
  <c r="H7" i="4"/>
  <c r="K7" i="4" s="1"/>
  <c r="I6" i="4"/>
  <c r="H6" i="4"/>
  <c r="K6" i="4" s="1"/>
  <c r="I5" i="4"/>
  <c r="H5" i="4"/>
  <c r="K5" i="4" s="1"/>
  <c r="K12" i="4" l="1"/>
  <c r="J8" i="4"/>
  <c r="J11" i="4"/>
  <c r="J5" i="4"/>
  <c r="J7" i="4"/>
  <c r="J10" i="4"/>
  <c r="J6" i="4"/>
  <c r="J9" i="4"/>
</calcChain>
</file>

<file path=xl/sharedStrings.xml><?xml version="1.0" encoding="utf-8"?>
<sst xmlns="http://schemas.openxmlformats.org/spreadsheetml/2006/main" count="30" uniqueCount="23">
  <si>
    <t>№ п/п</t>
  </si>
  <si>
    <t>Наименование товара</t>
  </si>
  <si>
    <t>Единица измерения</t>
  </si>
  <si>
    <t>Количество</t>
  </si>
  <si>
    <t>Средняя арифметическая величина цены единицы товара, руб.</t>
  </si>
  <si>
    <t>Среднее квадратичное отклонение</t>
  </si>
  <si>
    <t>Коэффициент вариации цен (%)</t>
  </si>
  <si>
    <t>Н(М)ЦК, руб.</t>
  </si>
  <si>
    <t>ИТОГО:</t>
  </si>
  <si>
    <t>шт</t>
  </si>
  <si>
    <t>Источник обоснования цены/цена, руб.</t>
  </si>
  <si>
    <t xml:space="preserve">Обоснование начальной (максимальной) цены контракта
Начальная (максимальная) цена контракта определена в соответствии с требованиями статьи 22 Федерального закона от 05.04.2013  г. № 44-ФЗ "О контрактной системе в сфере закупок товаров, работ, услуг для обеспечения государственных и муниципальных нужд" с применением Приказа Минэкономразвития России от 2 октября 2013 г. № 567 Об утверждении Методических рекомендаций по применению методов определения началь-ной (максимальной) цены контракта, цены контракта, заключаемого с единственным поставщиком (подрядчиком, исполнителем)".
</t>
  </si>
  <si>
    <t>Коммерческое предложение исх.№ б/н от 01.06.2026 г.</t>
  </si>
  <si>
    <t>Коммерческое предложение исх.№ б/н от 01.06.2026 г</t>
  </si>
  <si>
    <t>Проректор по образовательной и научной деятельности  ФГАОУ ДПО РМАНПО                                                                      Хавкина Е.Ю.</t>
  </si>
  <si>
    <t>Бюллетень ВАК РФ</t>
  </si>
  <si>
    <t>Клиническая фармакология и терапия</t>
  </si>
  <si>
    <t>Медицинское право</t>
  </si>
  <si>
    <t>Ультразвуковая и функциональная диагностика</t>
  </si>
  <si>
    <t>Медицинская газета</t>
  </si>
  <si>
    <t>Российская газета, включая «Российскую газету – Неделя</t>
  </si>
  <si>
    <t>Вестник травматологии и ортопедии им. Н.Н. Приорова</t>
  </si>
  <si>
    <t>В связи с экономической целесообразностью принято решение определить НМЦК по наименьшей цене представленных коммерческих предложений 78 501, 00  (семьдесят восемь тысяч пятьсот один рубль, включая НДС).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</si>
</sst>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4.3"/>
      <color theme="10"/>
      <name val="Calibri"/>
      <family val="2"/>
      <charset val="204"/>
    </font>
    <font>
      <u/>
      <sz val="10"/>
      <color theme="10"/>
      <name val="Arial Cyr"/>
      <charset val="204"/>
    </font>
    <font>
      <sz val="12"/>
      <name val="Times New Roman"/>
      <family val="1"/>
      <charset val="204"/>
    </font>
    <font>
      <sz val="12"/>
      <color theme="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6" fillId="14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</cellStyleXfs>
  <cellXfs count="34">
    <xf numFmtId="0" fontId="0" fillId="0" borderId="0" xfId="0"/>
    <xf numFmtId="0" fontId="20" fillId="0" borderId="0" xfId="24" applyFont="1" applyFill="1"/>
    <xf numFmtId="0" fontId="24" fillId="0" borderId="0" xfId="24" applyFont="1" applyFill="1"/>
    <xf numFmtId="0" fontId="20" fillId="0" borderId="0" xfId="24" applyFont="1" applyFill="1" applyAlignment="1">
      <alignment horizontal="center"/>
    </xf>
    <xf numFmtId="0" fontId="20" fillId="0" borderId="0" xfId="24" applyFont="1" applyFill="1" applyAlignment="1">
      <alignment horizontal="center" vertical="top"/>
    </xf>
    <xf numFmtId="4" fontId="20" fillId="0" borderId="0" xfId="24" applyNumberFormat="1" applyFont="1" applyFill="1" applyAlignment="1">
      <alignment horizontal="center"/>
    </xf>
    <xf numFmtId="4" fontId="20" fillId="0" borderId="0" xfId="24" applyNumberFormat="1" applyFont="1" applyFill="1"/>
    <xf numFmtId="4" fontId="20" fillId="0" borderId="0" xfId="24" applyNumberFormat="1" applyFont="1" applyFill="1" applyAlignment="1">
      <alignment vertical="top"/>
    </xf>
    <xf numFmtId="0" fontId="20" fillId="0" borderId="11" xfId="24" applyFont="1" applyFill="1" applyBorder="1" applyAlignment="1">
      <alignment horizontal="center" vertical="center"/>
    </xf>
    <xf numFmtId="4" fontId="20" fillId="0" borderId="11" xfId="24" applyNumberFormat="1" applyFont="1" applyFill="1" applyBorder="1" applyAlignment="1">
      <alignment vertical="center"/>
    </xf>
    <xf numFmtId="0" fontId="23" fillId="0" borderId="11" xfId="0" applyFont="1" applyBorder="1" applyAlignment="1">
      <alignment horizontal="left" vertical="center" wrapText="1"/>
    </xf>
    <xf numFmtId="0" fontId="23" fillId="15" borderId="11" xfId="26" applyFont="1" applyFill="1" applyBorder="1" applyAlignment="1">
      <alignment horizontal="center" vertical="top" wrapText="1"/>
    </xf>
    <xf numFmtId="0" fontId="19" fillId="0" borderId="11" xfId="24" applyFont="1" applyFill="1" applyBorder="1" applyAlignment="1">
      <alignment horizontal="center" vertical="center" wrapText="1"/>
    </xf>
    <xf numFmtId="2" fontId="23" fillId="15" borderId="11" xfId="26" applyNumberFormat="1" applyFont="1" applyFill="1" applyBorder="1" applyAlignment="1">
      <alignment horizontal="center" vertical="center" wrapText="1"/>
    </xf>
    <xf numFmtId="4" fontId="19" fillId="0" borderId="11" xfId="24" applyNumberFormat="1" applyFont="1" applyFill="1" applyBorder="1" applyAlignment="1">
      <alignment horizontal="center" vertical="center" wrapText="1"/>
    </xf>
    <xf numFmtId="0" fontId="20" fillId="0" borderId="0" xfId="24" applyFont="1" applyFill="1" applyBorder="1" applyAlignment="1">
      <alignment horizontal="center"/>
    </xf>
    <xf numFmtId="0" fontId="20" fillId="0" borderId="0" xfId="24" applyFont="1" applyFill="1" applyBorder="1"/>
    <xf numFmtId="0" fontId="20" fillId="0" borderId="0" xfId="24" applyFont="1" applyFill="1" applyBorder="1" applyAlignment="1">
      <alignment horizontal="center" vertical="top"/>
    </xf>
    <xf numFmtId="4" fontId="20" fillId="0" borderId="0" xfId="24" applyNumberFormat="1" applyFont="1" applyFill="1" applyBorder="1" applyAlignment="1">
      <alignment horizontal="center"/>
    </xf>
    <xf numFmtId="4" fontId="20" fillId="0" borderId="0" xfId="24" applyNumberFormat="1" applyFont="1" applyFill="1" applyBorder="1"/>
    <xf numFmtId="4" fontId="20" fillId="0" borderId="0" xfId="24" applyNumberFormat="1" applyFont="1" applyFill="1" applyBorder="1" applyAlignment="1">
      <alignment vertical="top"/>
    </xf>
    <xf numFmtId="0" fontId="20" fillId="0" borderId="11" xfId="24" applyFont="1" applyFill="1" applyBorder="1" applyAlignment="1">
      <alignment vertical="center"/>
    </xf>
    <xf numFmtId="4" fontId="20" fillId="0" borderId="11" xfId="24" applyNumberFormat="1" applyFont="1" applyFill="1" applyBorder="1" applyAlignment="1">
      <alignment horizontal="center" vertical="center"/>
    </xf>
    <xf numFmtId="0" fontId="20" fillId="0" borderId="0" xfId="24" applyFont="1" applyFill="1" applyBorder="1" applyAlignment="1">
      <alignment horizontal="center" wrapText="1"/>
    </xf>
    <xf numFmtId="0" fontId="23" fillId="0" borderId="0" xfId="0" applyFont="1" applyBorder="1" applyAlignment="1"/>
    <xf numFmtId="0" fontId="23" fillId="0" borderId="10" xfId="0" applyFont="1" applyBorder="1" applyAlignment="1"/>
    <xf numFmtId="0" fontId="20" fillId="15" borderId="0" xfId="24" applyFont="1" applyFill="1" applyBorder="1" applyAlignment="1">
      <alignment horizontal="left" wrapText="1"/>
    </xf>
    <xf numFmtId="0" fontId="23" fillId="15" borderId="0" xfId="0" applyFont="1" applyFill="1" applyBorder="1" applyAlignment="1">
      <alignment horizontal="left" wrapText="1"/>
    </xf>
    <xf numFmtId="0" fontId="20" fillId="0" borderId="0" xfId="24" applyFont="1" applyFill="1" applyBorder="1" applyAlignment="1">
      <alignment horizontal="left" wrapText="1"/>
    </xf>
    <xf numFmtId="0" fontId="23" fillId="0" borderId="0" xfId="0" applyFont="1" applyBorder="1" applyAlignment="1">
      <alignment horizontal="left" wrapText="1"/>
    </xf>
    <xf numFmtId="0" fontId="20" fillId="0" borderId="11" xfId="24" applyFont="1" applyFill="1" applyBorder="1" applyAlignment="1">
      <alignment horizontal="center" vertical="top" wrapText="1"/>
    </xf>
    <xf numFmtId="4" fontId="19" fillId="0" borderId="11" xfId="24" applyNumberFormat="1" applyFont="1" applyFill="1" applyBorder="1" applyAlignment="1">
      <alignment horizontal="center" vertical="top" wrapText="1"/>
    </xf>
    <xf numFmtId="0" fontId="19" fillId="0" borderId="11" xfId="24" applyFont="1" applyFill="1" applyBorder="1" applyAlignment="1">
      <alignment horizontal="center" vertical="top" wrapText="1"/>
    </xf>
    <xf numFmtId="0" fontId="23" fillId="0" borderId="0" xfId="24" applyFont="1" applyFill="1"/>
  </cellXfs>
  <cellStyles count="27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26" builtinId="8"/>
    <cellStyle name="Гиперссылка 2" xfId="25" xr:uid="{00000000-0005-0000-0000-00000A000000}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2" xfId="24" xr:uid="{00000000-0005-0000-0000-000014000000}"/>
    <cellStyle name="Плохой" xfId="18" builtinId="27" customBuiltin="1"/>
    <cellStyle name="Пояснение" xfId="19" builtinId="53" customBuiltin="1"/>
    <cellStyle name="Примечание" xfId="20" builtinId="10" customBuiltin="1"/>
    <cellStyle name="Связанная ячейка" xfId="21" builtinId="24" customBuiltin="1"/>
    <cellStyle name="Текст предупреждения" xfId="22" builtinId="11" customBuiltin="1"/>
    <cellStyle name="Хороший" xfId="2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R16"/>
  <sheetViews>
    <sheetView tabSelected="1" topLeftCell="A7" workbookViewId="0">
      <selection activeCell="F10" sqref="F10"/>
    </sheetView>
  </sheetViews>
  <sheetFormatPr defaultRowHeight="15.75" x14ac:dyDescent="0.25"/>
  <cols>
    <col min="1" max="1" width="3.5703125" style="3" customWidth="1"/>
    <col min="2" max="2" width="32.28515625" style="1" customWidth="1"/>
    <col min="3" max="3" width="8.140625" style="4" customWidth="1"/>
    <col min="4" max="4" width="7.42578125" style="4" customWidth="1"/>
    <col min="5" max="5" width="14.140625" style="3" customWidth="1"/>
    <col min="6" max="6" width="12.85546875" style="5" customWidth="1"/>
    <col min="7" max="7" width="12.85546875" style="6" customWidth="1"/>
    <col min="8" max="8" width="13.5703125" style="1" customWidth="1"/>
    <col min="9" max="9" width="10.7109375" style="7" customWidth="1"/>
    <col min="10" max="10" width="9.7109375" style="7" customWidth="1"/>
    <col min="11" max="11" width="14.7109375" style="7" customWidth="1"/>
    <col min="12" max="16384" width="9.140625" style="1"/>
  </cols>
  <sheetData>
    <row r="1" spans="1:18" ht="18.75" customHeight="1" x14ac:dyDescent="0.25">
      <c r="A1" s="23" t="s">
        <v>11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33"/>
      <c r="M1" s="33"/>
      <c r="N1" s="33"/>
      <c r="O1" s="33"/>
      <c r="P1" s="33"/>
      <c r="Q1" s="33"/>
      <c r="R1" s="33"/>
    </row>
    <row r="2" spans="1:18" ht="87.75" customHeight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33"/>
      <c r="M2" s="33"/>
      <c r="N2" s="33"/>
      <c r="O2" s="33"/>
      <c r="P2" s="33"/>
      <c r="Q2" s="33"/>
      <c r="R2" s="33"/>
    </row>
    <row r="3" spans="1:18" ht="30.75" customHeight="1" x14ac:dyDescent="0.25">
      <c r="A3" s="32" t="s">
        <v>0</v>
      </c>
      <c r="B3" s="32" t="s">
        <v>1</v>
      </c>
      <c r="C3" s="32" t="s">
        <v>2</v>
      </c>
      <c r="D3" s="32" t="s">
        <v>3</v>
      </c>
      <c r="E3" s="30" t="s">
        <v>10</v>
      </c>
      <c r="F3" s="30"/>
      <c r="G3" s="30"/>
      <c r="H3" s="32" t="s">
        <v>4</v>
      </c>
      <c r="I3" s="31" t="s">
        <v>5</v>
      </c>
      <c r="J3" s="31" t="s">
        <v>6</v>
      </c>
      <c r="K3" s="31" t="s">
        <v>7</v>
      </c>
      <c r="L3" s="33"/>
      <c r="M3" s="33"/>
      <c r="N3" s="33"/>
      <c r="O3" s="33"/>
      <c r="P3" s="33"/>
      <c r="Q3" s="33"/>
      <c r="R3" s="33"/>
    </row>
    <row r="4" spans="1:18" ht="79.5" customHeight="1" x14ac:dyDescent="0.25">
      <c r="A4" s="32"/>
      <c r="B4" s="32"/>
      <c r="C4" s="32"/>
      <c r="D4" s="32"/>
      <c r="E4" s="11" t="s">
        <v>12</v>
      </c>
      <c r="F4" s="11" t="s">
        <v>12</v>
      </c>
      <c r="G4" s="11" t="s">
        <v>13</v>
      </c>
      <c r="H4" s="32"/>
      <c r="I4" s="31"/>
      <c r="J4" s="31"/>
      <c r="K4" s="31"/>
      <c r="L4" s="33"/>
      <c r="M4" s="33"/>
      <c r="N4" s="33"/>
      <c r="O4" s="33"/>
      <c r="P4" s="33"/>
      <c r="Q4" s="33"/>
      <c r="R4" s="33"/>
    </row>
    <row r="5" spans="1:18" ht="79.5" customHeight="1" x14ac:dyDescent="0.25">
      <c r="A5" s="12">
        <v>1</v>
      </c>
      <c r="B5" s="10" t="s">
        <v>15</v>
      </c>
      <c r="C5" s="12" t="s">
        <v>9</v>
      </c>
      <c r="D5" s="12">
        <v>6</v>
      </c>
      <c r="E5" s="13">
        <v>591</v>
      </c>
      <c r="F5" s="13">
        <v>659.88</v>
      </c>
      <c r="G5" s="13">
        <v>619.14</v>
      </c>
      <c r="H5" s="12">
        <f t="shared" ref="H5:H10" si="0">ROUND(AVERAGE(E5:G5),2)</f>
        <v>623.34</v>
      </c>
      <c r="I5" s="14">
        <f t="shared" ref="I5:I10" si="1">STDEV(E5:G5)</f>
        <v>34.631540537492697</v>
      </c>
      <c r="J5" s="14">
        <f t="shared" ref="J5:J10" si="2">I5/H5*100</f>
        <v>5.5558026979646247</v>
      </c>
      <c r="K5" s="14">
        <f t="shared" ref="K5:K10" si="3">D5*H5</f>
        <v>3740.04</v>
      </c>
      <c r="L5" s="33"/>
      <c r="M5" s="33"/>
      <c r="N5" s="33"/>
      <c r="O5" s="33"/>
      <c r="P5" s="33"/>
      <c r="Q5" s="33">
        <f>D5*E5</f>
        <v>3546</v>
      </c>
      <c r="R5" s="33"/>
    </row>
    <row r="6" spans="1:18" ht="79.5" customHeight="1" x14ac:dyDescent="0.25">
      <c r="A6" s="12">
        <v>2</v>
      </c>
      <c r="B6" s="10" t="s">
        <v>21</v>
      </c>
      <c r="C6" s="12" t="s">
        <v>9</v>
      </c>
      <c r="D6" s="12">
        <v>2</v>
      </c>
      <c r="E6" s="13">
        <v>14950</v>
      </c>
      <c r="F6" s="13">
        <v>16702.91</v>
      </c>
      <c r="G6" s="13">
        <v>15671.86</v>
      </c>
      <c r="H6" s="12">
        <f t="shared" si="0"/>
        <v>15774.92</v>
      </c>
      <c r="I6" s="14">
        <f t="shared" si="1"/>
        <v>880.98802774687749</v>
      </c>
      <c r="J6" s="14">
        <f t="shared" si="2"/>
        <v>5.5847384820137123</v>
      </c>
      <c r="K6" s="14">
        <f t="shared" si="3"/>
        <v>31549.84</v>
      </c>
      <c r="L6" s="33"/>
      <c r="M6" s="33"/>
      <c r="N6" s="33"/>
      <c r="O6" s="33"/>
      <c r="P6" s="33"/>
      <c r="Q6" s="33">
        <f t="shared" ref="Q6:Q11" si="4">D6*E6</f>
        <v>29900</v>
      </c>
      <c r="R6" s="33"/>
    </row>
    <row r="7" spans="1:18" ht="79.5" customHeight="1" x14ac:dyDescent="0.25">
      <c r="A7" s="12">
        <v>3</v>
      </c>
      <c r="B7" s="10" t="s">
        <v>16</v>
      </c>
      <c r="C7" s="12" t="s">
        <v>9</v>
      </c>
      <c r="D7" s="12">
        <v>2</v>
      </c>
      <c r="E7" s="13">
        <v>947</v>
      </c>
      <c r="F7" s="13">
        <v>1057.6500000000001</v>
      </c>
      <c r="G7" s="13">
        <v>992.36</v>
      </c>
      <c r="H7" s="12">
        <f t="shared" si="0"/>
        <v>999</v>
      </c>
      <c r="I7" s="14">
        <f t="shared" si="1"/>
        <v>55.623340724315895</v>
      </c>
      <c r="J7" s="14">
        <f t="shared" si="2"/>
        <v>5.5679019744059959</v>
      </c>
      <c r="K7" s="14">
        <f t="shared" si="3"/>
        <v>1998</v>
      </c>
      <c r="L7" s="33"/>
      <c r="M7" s="33"/>
      <c r="N7" s="33"/>
      <c r="O7" s="33"/>
      <c r="P7" s="33"/>
      <c r="Q7" s="33">
        <f t="shared" si="4"/>
        <v>1894</v>
      </c>
      <c r="R7" s="33"/>
    </row>
    <row r="8" spans="1:18" ht="79.5" customHeight="1" x14ac:dyDescent="0.25">
      <c r="A8" s="12">
        <v>4</v>
      </c>
      <c r="B8" s="10" t="s">
        <v>17</v>
      </c>
      <c r="C8" s="12" t="s">
        <v>9</v>
      </c>
      <c r="D8" s="12">
        <v>2</v>
      </c>
      <c r="E8" s="13">
        <v>1625</v>
      </c>
      <c r="F8" s="13">
        <v>1815.79</v>
      </c>
      <c r="G8" s="13">
        <v>1703.71</v>
      </c>
      <c r="H8" s="12">
        <f t="shared" si="0"/>
        <v>1714.83</v>
      </c>
      <c r="I8" s="14">
        <f t="shared" si="1"/>
        <v>95.880146189570084</v>
      </c>
      <c r="J8" s="14">
        <f t="shared" si="2"/>
        <v>5.5912333111486321</v>
      </c>
      <c r="K8" s="14">
        <f t="shared" si="3"/>
        <v>3429.66</v>
      </c>
      <c r="L8" s="33"/>
      <c r="M8" s="33"/>
      <c r="N8" s="33"/>
      <c r="O8" s="33"/>
      <c r="P8" s="33"/>
      <c r="Q8" s="33">
        <f t="shared" si="4"/>
        <v>3250</v>
      </c>
      <c r="R8" s="33"/>
    </row>
    <row r="9" spans="1:18" ht="79.5" customHeight="1" x14ac:dyDescent="0.25">
      <c r="A9" s="12">
        <v>5</v>
      </c>
      <c r="B9" s="10" t="s">
        <v>18</v>
      </c>
      <c r="C9" s="12" t="s">
        <v>9</v>
      </c>
      <c r="D9" s="12">
        <v>2</v>
      </c>
      <c r="E9" s="13">
        <v>3544</v>
      </c>
      <c r="F9" s="13">
        <v>3959.34</v>
      </c>
      <c r="G9" s="13">
        <v>3714.93</v>
      </c>
      <c r="H9" s="12">
        <f t="shared" si="0"/>
        <v>3739.42</v>
      </c>
      <c r="I9" s="14">
        <f t="shared" si="1"/>
        <v>208.75050043852198</v>
      </c>
      <c r="J9" s="14">
        <f t="shared" si="2"/>
        <v>5.5824299072723038</v>
      </c>
      <c r="K9" s="14">
        <f t="shared" si="3"/>
        <v>7478.84</v>
      </c>
      <c r="L9" s="33"/>
      <c r="M9" s="33"/>
      <c r="N9" s="33"/>
      <c r="O9" s="33"/>
      <c r="P9" s="33"/>
      <c r="Q9" s="33">
        <f t="shared" si="4"/>
        <v>7088</v>
      </c>
      <c r="R9" s="33"/>
    </row>
    <row r="10" spans="1:18" ht="79.5" customHeight="1" x14ac:dyDescent="0.25">
      <c r="A10" s="12">
        <v>6</v>
      </c>
      <c r="B10" s="10" t="s">
        <v>19</v>
      </c>
      <c r="C10" s="12" t="s">
        <v>9</v>
      </c>
      <c r="D10" s="12">
        <v>21</v>
      </c>
      <c r="E10" s="13">
        <v>1348</v>
      </c>
      <c r="F10" s="13">
        <v>1506.2</v>
      </c>
      <c r="G10" s="13">
        <v>1413.22</v>
      </c>
      <c r="H10" s="12">
        <f t="shared" si="0"/>
        <v>1422.47</v>
      </c>
      <c r="I10" s="14">
        <f t="shared" si="1"/>
        <v>79.504893769712922</v>
      </c>
      <c r="J10" s="14">
        <f t="shared" si="2"/>
        <v>5.5892140972894282</v>
      </c>
      <c r="K10" s="14">
        <f t="shared" si="3"/>
        <v>29871.87</v>
      </c>
      <c r="L10" s="33"/>
      <c r="M10" s="33"/>
      <c r="N10" s="33"/>
      <c r="O10" s="33"/>
      <c r="P10" s="33"/>
      <c r="Q10" s="33">
        <f t="shared" si="4"/>
        <v>28308</v>
      </c>
      <c r="R10" s="33"/>
    </row>
    <row r="11" spans="1:18" ht="79.5" customHeight="1" x14ac:dyDescent="0.25">
      <c r="A11" s="12">
        <v>7</v>
      </c>
      <c r="B11" s="10" t="s">
        <v>20</v>
      </c>
      <c r="C11" s="12" t="s">
        <v>9</v>
      </c>
      <c r="D11" s="12">
        <v>129</v>
      </c>
      <c r="E11" s="13">
        <v>35</v>
      </c>
      <c r="F11" s="13">
        <v>38.729999999999997</v>
      </c>
      <c r="G11" s="13">
        <v>36.29</v>
      </c>
      <c r="H11" s="12">
        <f t="shared" ref="H11" si="5">ROUND(AVERAGE(E11:G11),2)</f>
        <v>36.67</v>
      </c>
      <c r="I11" s="14">
        <f t="shared" ref="I11" si="6">STDEV(E11:G11)</f>
        <v>1.8943160595141793</v>
      </c>
      <c r="J11" s="14">
        <f t="shared" ref="J11" si="7">I11/H11*100</f>
        <v>5.1658469035019881</v>
      </c>
      <c r="K11" s="14">
        <f t="shared" ref="K11" si="8">D11*H11</f>
        <v>4730.43</v>
      </c>
      <c r="L11" s="33"/>
      <c r="M11" s="33"/>
      <c r="N11" s="33"/>
      <c r="O11" s="33"/>
      <c r="P11" s="33"/>
      <c r="Q11" s="33">
        <f t="shared" si="4"/>
        <v>4515</v>
      </c>
      <c r="R11" s="33"/>
    </row>
    <row r="12" spans="1:18" ht="28.5" customHeight="1" x14ac:dyDescent="0.25">
      <c r="A12" s="8"/>
      <c r="B12" s="21" t="s">
        <v>8</v>
      </c>
      <c r="C12" s="8"/>
      <c r="D12" s="8"/>
      <c r="E12" s="9">
        <v>78501</v>
      </c>
      <c r="F12" s="9"/>
      <c r="G12" s="9"/>
      <c r="H12" s="9"/>
      <c r="I12" s="9"/>
      <c r="J12" s="9"/>
      <c r="K12" s="22">
        <f>SUM(K5:K11)</f>
        <v>82798.679999999993</v>
      </c>
      <c r="L12" s="33"/>
      <c r="M12" s="33"/>
      <c r="N12" s="33"/>
      <c r="O12" s="33"/>
      <c r="P12" s="33"/>
      <c r="Q12" s="33">
        <f>SUM(Q5:Q11)</f>
        <v>78501</v>
      </c>
      <c r="R12" s="33"/>
    </row>
    <row r="13" spans="1:18" ht="18" customHeight="1" x14ac:dyDescent="0.25">
      <c r="A13" s="26" t="s">
        <v>22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Q13" s="2"/>
    </row>
    <row r="14" spans="1:18" ht="27.75" customHeight="1" x14ac:dyDescent="0.25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</row>
    <row r="15" spans="1:18" ht="21.75" customHeight="1" x14ac:dyDescent="0.25">
      <c r="A15" s="28" t="s">
        <v>14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</row>
    <row r="16" spans="1:18" x14ac:dyDescent="0.25">
      <c r="A16" s="15"/>
      <c r="B16" s="16"/>
      <c r="C16" s="17"/>
      <c r="D16" s="17"/>
      <c r="E16" s="15"/>
      <c r="F16" s="18"/>
      <c r="G16" s="19"/>
      <c r="H16" s="16"/>
      <c r="I16" s="20"/>
      <c r="J16" s="20"/>
      <c r="K16" s="20"/>
    </row>
  </sheetData>
  <autoFilter ref="A3:E12" xr:uid="{00000000-0009-0000-0000-000000000000}"/>
  <mergeCells count="12">
    <mergeCell ref="A1:K2"/>
    <mergeCell ref="A13:K14"/>
    <mergeCell ref="A15:K15"/>
    <mergeCell ref="E3:G3"/>
    <mergeCell ref="J3:J4"/>
    <mergeCell ref="K3:K4"/>
    <mergeCell ref="A3:A4"/>
    <mergeCell ref="B3:B4"/>
    <mergeCell ref="C3:C4"/>
    <mergeCell ref="D3:D4"/>
    <mergeCell ref="H3:H4"/>
    <mergeCell ref="I3:I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Обоснование НМЦК</vt:lpstr>
    </vt:vector>
  </TitlesOfParts>
  <Company>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Поляруш Игорь Васильевич</cp:lastModifiedBy>
  <cp:lastPrinted>2026-07-03T08:06:36Z</cp:lastPrinted>
  <dcterms:created xsi:type="dcterms:W3CDTF">2009-02-06T02:40:54Z</dcterms:created>
  <dcterms:modified xsi:type="dcterms:W3CDTF">2026-07-03T08:11:33Z</dcterms:modified>
</cp:coreProperties>
</file>