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ОЦДИ" sheetId="4" r:id="rId1"/>
  </sheets>
  <definedNames>
    <definedName name="_xlnm.Print_Area" localSheetId="0">ОЦДИ!$A$1:$M$18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" i="4" l="1"/>
  <c r="D15" i="4" l="1"/>
  <c r="D14" i="4"/>
  <c r="J7" i="4" l="1"/>
  <c r="I7" i="4"/>
  <c r="H7" i="4"/>
  <c r="M7" i="4" s="1"/>
  <c r="M8" i="4" s="1"/>
  <c r="L10" i="4" l="1"/>
  <c r="K7" i="4"/>
  <c r="L7" i="4" s="1"/>
</calcChain>
</file>

<file path=xl/sharedStrings.xml><?xml version="1.0" encoding="utf-8"?>
<sst xmlns="http://schemas.openxmlformats.org/spreadsheetml/2006/main" count="28" uniqueCount="26">
  <si>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</si>
  <si>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</si>
  <si>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</si>
  <si>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</si>
  <si>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</si>
  <si>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</si>
  <si>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</si>
  <si>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</si>
  <si>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</si>
  <si>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</si>
  <si>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</si>
  <si>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</si>
  <si>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</si>
  <si>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</si>
  <si>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</si>
  <si>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</si>
  <si>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</si>
  <si>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контракта.
</t>
  </si>
  <si>
    <t>Коммерческое предложение № 1</t>
  </si>
  <si>
    <t>Коммерческое предложение № 2</t>
  </si>
  <si>
    <t>Коммерческое предложение № 3</t>
  </si>
  <si>
    <t>упак</t>
  </si>
  <si>
    <t>Поставка стаканчиков одноразовых, 200 мл, 3000 шт/упак</t>
  </si>
  <si>
    <t>№ б/н от 13.08.2026</t>
  </si>
  <si>
    <t>№ 23515560 от 13.08.2025</t>
  </si>
  <si>
    <t>№ 168 от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</si>
</sst>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43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43" fontId="16" fillId="2" borderId="1" xfId="2" applyFont="1" applyFill="1" applyBorder="1" applyAlignment="1">
      <alignment horizontal="center" vertical="center" wrapText="1"/>
    </xf>
    <xf numFmtId="43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43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3" fontId="18" fillId="2" borderId="1" xfId="2" applyFont="1" applyFill="1" applyBorder="1" applyAlignment="1">
      <alignment horizontal="center" vertical="center" wrapText="1"/>
    </xf>
    <xf numFmtId="164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3" fontId="22" fillId="2" borderId="1" xfId="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</cellXfs>
  <cellStyles count="4">
    <cellStyle name="Nor}al" xfId="3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1739"/>
  <sheetViews>
    <sheetView showGridLines="0" tabSelected="1" zoomScale="90" zoomScaleNormal="90" workbookViewId="0">
      <selection activeCell="G18" sqref="G18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6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8" t="s">
        <v>16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60"/>
    </row>
    <row r="2" spans="1:44" ht="34.15" customHeight="1">
      <c r="A2" s="61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</row>
    <row r="3" spans="1:44" ht="198.6" customHeight="1" thickBot="1">
      <c r="A3" s="64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44" ht="40.9" customHeight="1">
      <c r="A4" s="73" t="s">
        <v>9</v>
      </c>
      <c r="B4" s="73" t="s">
        <v>0</v>
      </c>
      <c r="C4" s="73" t="s">
        <v>1</v>
      </c>
      <c r="D4" s="73" t="s">
        <v>8</v>
      </c>
      <c r="E4" s="80" t="s">
        <v>18</v>
      </c>
      <c r="F4" s="80" t="s">
        <v>19</v>
      </c>
      <c r="G4" s="80" t="s">
        <v>20</v>
      </c>
      <c r="H4" s="77" t="s">
        <v>5</v>
      </c>
      <c r="I4" s="70" t="s">
        <v>3</v>
      </c>
      <c r="J4" s="70" t="s">
        <v>6</v>
      </c>
      <c r="K4" s="73" t="s">
        <v>4</v>
      </c>
      <c r="L4" s="73" t="s">
        <v>2</v>
      </c>
      <c r="M4" s="76" t="s">
        <v>7</v>
      </c>
      <c r="N4" s="2"/>
      <c r="O4" s="2"/>
      <c r="P4" s="2"/>
      <c r="Q4" s="69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73"/>
      <c r="B5" s="73"/>
      <c r="C5" s="73"/>
      <c r="D5" s="73"/>
      <c r="E5" s="81"/>
      <c r="F5" s="81"/>
      <c r="G5" s="81"/>
      <c r="H5" s="78"/>
      <c r="I5" s="71"/>
      <c r="J5" s="71"/>
      <c r="K5" s="73"/>
      <c r="L5" s="73"/>
      <c r="M5" s="76"/>
      <c r="N5" s="2"/>
      <c r="O5" s="2"/>
      <c r="P5" s="2"/>
      <c r="Q5" s="69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70"/>
      <c r="B6" s="70"/>
      <c r="C6" s="70"/>
      <c r="D6" s="70"/>
      <c r="E6" s="82"/>
      <c r="F6" s="82"/>
      <c r="G6" s="82"/>
      <c r="H6" s="79"/>
      <c r="I6" s="72"/>
      <c r="J6" s="72"/>
      <c r="K6" s="73"/>
      <c r="L6" s="73"/>
      <c r="M6" s="76"/>
      <c r="N6" s="2"/>
      <c r="O6" s="2"/>
      <c r="P6" s="2"/>
      <c r="Q6" s="69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47.25">
      <c r="A7" s="50">
        <v>1</v>
      </c>
      <c r="B7" s="53" t="s">
        <v>22</v>
      </c>
      <c r="C7" s="55" t="s">
        <v>21</v>
      </c>
      <c r="D7" s="53">
        <v>33</v>
      </c>
      <c r="E7" s="52">
        <v>3021</v>
      </c>
      <c r="F7" s="52">
        <v>2850</v>
      </c>
      <c r="G7" s="52">
        <v>2907</v>
      </c>
      <c r="H7" s="51">
        <f>ROUND(AVERAGE(E7:G7),2)</f>
        <v>2926</v>
      </c>
      <c r="I7" s="18">
        <f>COUNT(E7:G7)</f>
        <v>3</v>
      </c>
      <c r="J7" s="18">
        <f>STDEV(E7:G7)</f>
        <v>87.068938204160958</v>
      </c>
      <c r="K7" s="18">
        <f t="shared" ref="K7" si="0">J7/H7*100</f>
        <v>2.9756985032180778</v>
      </c>
      <c r="L7" s="19" t="str">
        <f t="shared" ref="L7" si="1">IF(K7&lt;33,"ОДНОРОДНЫЕ","НЕОДНОРОДНЫЕ")</f>
        <v>ОДНОРОДНЫЕ</v>
      </c>
      <c r="M7" s="20">
        <f>H7*D7</f>
        <v>96558</v>
      </c>
      <c r="N7" s="49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4">
        <f>SUM(M7:M7)</f>
        <v>96558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74" t="s">
        <v>12</v>
      </c>
      <c r="C10" s="74"/>
      <c r="D10" s="74"/>
      <c r="E10" s="74"/>
      <c r="F10" s="74"/>
      <c r="G10" s="74"/>
      <c r="H10" s="74"/>
      <c r="I10" s="74"/>
      <c r="J10" s="74"/>
      <c r="K10" s="74"/>
      <c r="L10" s="75">
        <f>M8</f>
        <v>96558</v>
      </c>
      <c r="M10" s="75"/>
      <c r="N10" s="67"/>
      <c r="O10" s="68"/>
    </row>
    <row r="11" spans="1:44" ht="18.75">
      <c r="A11" s="3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84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8.75">
      <c r="A13" s="32"/>
      <c r="B13" s="33"/>
      <c r="C13" s="34"/>
      <c r="D13" s="34"/>
      <c r="E13" s="35"/>
      <c r="F13" s="35"/>
      <c r="G13" s="35"/>
      <c r="H13" s="36"/>
      <c r="I13" s="36"/>
      <c r="J13" s="36"/>
      <c r="K13" s="36"/>
      <c r="L13" s="37"/>
      <c r="M13" s="32"/>
      <c r="N13" s="25"/>
    </row>
    <row r="14" spans="1:44" ht="17.25" customHeight="1">
      <c r="A14" s="32"/>
      <c r="B14" s="42" t="s">
        <v>13</v>
      </c>
      <c r="C14" s="34">
        <v>1</v>
      </c>
      <c r="D14" s="85" t="str">
        <f>E4</f>
        <v>Коммерческое предложение № 1</v>
      </c>
      <c r="E14" s="85"/>
      <c r="F14" s="85"/>
      <c r="G14" s="85"/>
      <c r="H14" s="57"/>
      <c r="I14" s="86" t="s">
        <v>23</v>
      </c>
      <c r="J14" s="86"/>
      <c r="K14" s="86"/>
      <c r="L14" s="40"/>
      <c r="M14" s="41"/>
      <c r="N14" s="25"/>
    </row>
    <row r="15" spans="1:44" ht="15.75" customHeight="1">
      <c r="A15" s="32"/>
      <c r="B15" s="42" t="s">
        <v>13</v>
      </c>
      <c r="C15" s="34">
        <v>2</v>
      </c>
      <c r="D15" s="85" t="str">
        <f>F4</f>
        <v>Коммерческое предложение № 2</v>
      </c>
      <c r="E15" s="85"/>
      <c r="F15" s="85"/>
      <c r="G15" s="85"/>
      <c r="H15" s="57"/>
      <c r="I15" s="86" t="s">
        <v>24</v>
      </c>
      <c r="J15" s="86"/>
      <c r="K15" s="86"/>
      <c r="L15" s="40"/>
      <c r="M15" s="41"/>
      <c r="N15" s="25"/>
    </row>
    <row r="16" spans="1:44" ht="15.75" customHeight="1">
      <c r="A16" s="32"/>
      <c r="B16" s="42" t="s">
        <v>13</v>
      </c>
      <c r="C16" s="34">
        <v>3</v>
      </c>
      <c r="D16" s="85" t="str">
        <f>G4</f>
        <v>Коммерческое предложение № 3</v>
      </c>
      <c r="E16" s="85"/>
      <c r="F16" s="85"/>
      <c r="G16" s="85"/>
      <c r="H16" s="85"/>
      <c r="I16" s="86" t="s">
        <v>25</v>
      </c>
      <c r="J16" s="86"/>
      <c r="K16" s="86"/>
      <c r="L16" s="40"/>
      <c r="M16" s="41"/>
      <c r="N16" s="25"/>
    </row>
    <row r="17" spans="1:14" ht="15.75">
      <c r="A17" s="32"/>
      <c r="B17" s="43" t="s">
        <v>15</v>
      </c>
      <c r="C17" s="32"/>
      <c r="D17" s="32"/>
      <c r="E17" s="44"/>
      <c r="F17" s="44"/>
      <c r="G17" s="45">
        <v>46251</v>
      </c>
      <c r="H17" s="38"/>
      <c r="I17" s="39"/>
      <c r="J17" s="39"/>
      <c r="K17" s="39"/>
      <c r="L17" s="40"/>
      <c r="M17" s="41"/>
      <c r="N17" s="25"/>
    </row>
    <row r="18" spans="1:14" ht="15.75">
      <c r="A18" s="32"/>
      <c r="B18" s="46" t="s">
        <v>14</v>
      </c>
      <c r="C18" s="32"/>
      <c r="D18" s="32"/>
      <c r="E18" s="32"/>
      <c r="F18" s="56"/>
      <c r="G18" s="32"/>
      <c r="H18" s="38"/>
      <c r="I18" s="39"/>
      <c r="J18" s="39"/>
      <c r="K18" s="39"/>
      <c r="L18" s="40"/>
      <c r="M18" s="41"/>
      <c r="N18" s="25"/>
    </row>
    <row r="19" spans="1:14" ht="15.75">
      <c r="A19" s="26"/>
      <c r="B19" s="23"/>
      <c r="C19" s="26"/>
      <c r="D19" s="26"/>
      <c r="E19" s="27"/>
      <c r="F19" s="27"/>
      <c r="G19" s="27"/>
      <c r="H19" s="28"/>
      <c r="I19" s="29"/>
      <c r="J19" s="29"/>
      <c r="K19" s="29"/>
      <c r="L19" s="30"/>
      <c r="M19" s="31"/>
    </row>
    <row r="20" spans="1:14" ht="15.75">
      <c r="B20" s="22"/>
      <c r="H20" s="3"/>
      <c r="I20" s="4"/>
      <c r="J20" s="4"/>
      <c r="K20" s="4"/>
      <c r="L20" s="5"/>
      <c r="M20" s="6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1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>
      <c r="H30" s="9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</sheetData>
  <mergeCells count="27">
    <mergeCell ref="D14:G14"/>
    <mergeCell ref="D15:G15"/>
    <mergeCell ref="I14:K14"/>
    <mergeCell ref="I15:K15"/>
    <mergeCell ref="I16:K16"/>
    <mergeCell ref="D16:H16"/>
    <mergeCell ref="B4:B6"/>
    <mergeCell ref="D4:D6"/>
    <mergeCell ref="B11:K11"/>
    <mergeCell ref="L11:M11"/>
    <mergeCell ref="G4:G6"/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</mergeCells>
  <phoneticPr fontId="29" type="noConversion"/>
  <conditionalFormatting sqref="L9 L14:L29 L7">
    <cfRule type="containsText" dxfId="5" priority="73" operator="containsText" text="НЕОДНОРОДНЫЕ">
      <formula>NOT(ISERROR(SEARCH("НЕОДНОРОДНЫЕ",L7)))</formula>
    </cfRule>
    <cfRule type="containsText" dxfId="4" priority="74" operator="containsText" text="ОДНОРОДНЫЕ">
      <formula>NOT(ISERROR(SEARCH("ОДНОРОДНЫЕ",L7)))</formula>
    </cfRule>
    <cfRule type="containsText" dxfId="3" priority="75" operator="containsText" text="НЕОДНОРОДНЫЕ">
      <formula>NOT(ISERROR(SEARCH("НЕОДНОРОДНЫЕ",L7)))</formula>
    </cfRule>
    <cfRule type="containsText" dxfId="2" priority="76" operator="containsText" text="НЕ">
      <formula>NOT(ISERROR(SEARCH("НЕ",L7)))</formula>
    </cfRule>
    <cfRule type="containsText" dxfId="1" priority="77" operator="containsText" text="ОДНОРОДНЫЕ">
      <formula>NOT(ISERROR(SEARCH("ОДНОРОДНЫЕ",L7)))</formula>
    </cfRule>
    <cfRule type="containsText" dxfId="0" priority="78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2026-08-17T08:45:27Z</dcterms:modified>
</cp:coreProperties>
</file>