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5.1.214\mto\ЗАКУПКА_ЕАТ\Картриджи 2\"/>
    </mc:Choice>
  </mc:AlternateContent>
  <bookViews>
    <workbookView xWindow="0" yWindow="0" windowWidth="28800" windowHeight="12300"/>
  </bookViews>
  <sheets>
    <sheet name="Картриджей" sheetId="4" r:id="rId1"/>
  </sheets>
  <calcPr calcId="162913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 l="1"/>
  <c r="J10" i="4" s="1"/>
  <c r="H11" i="4"/>
  <c r="H12" i="4"/>
  <c r="H13" i="4"/>
  <c r="H14" i="4"/>
  <c r="H15" i="4"/>
  <c r="H16" i="4"/>
  <c r="H17" i="4"/>
  <c r="H18" i="4"/>
  <c r="H19" i="4"/>
  <c r="J11" i="4"/>
  <c r="J12" i="4"/>
  <c r="J13" i="4"/>
  <c r="J14" i="4"/>
  <c r="J15" i="4"/>
  <c r="J16" i="4"/>
  <c r="J17" i="4"/>
  <c r="J18" i="4"/>
  <c r="J19" i="4"/>
  <c r="I19" i="4" l="1"/>
  <c r="I17" i="4"/>
  <c r="I15" i="4"/>
  <c r="I13" i="4"/>
  <c r="I11" i="4"/>
  <c r="I18" i="4"/>
  <c r="I16" i="4"/>
  <c r="I14" i="4"/>
  <c r="I12" i="4"/>
  <c r="H10" i="4"/>
  <c r="I10" i="4" s="1"/>
  <c r="J20" i="4" l="1"/>
  <c r="C21" i="4" s="1"/>
</calcChain>
</file>

<file path=xl/sharedStrings.xml><?xml version="1.0" encoding="utf-8"?>
<sst xmlns="http://schemas.openxmlformats.org/spreadsheetml/2006/main" count="32" uniqueCount="32">
  <si>
    <t>где:
                 – НМЦК, определяемая методом сопоставимых рыночных цен (анализа рынка);
V – количество (объем) закупаемого товара;
n – количество значений, используемых в расчете;
i – номер источника ценовой информации;
    – предельная цена единицы товара, установленная в рамках нормирования в сфере закупок.</t>
  </si>
  <si>
    <t>Основание со ст. 22 Федерального закона от 05.04.2014 г. № 44-ФЗ</t>
  </si>
  <si>
    <t>Средняя цена ед. измерения (руб.)</t>
  </si>
  <si>
    <t xml:space="preserve">Среднее квадратичное отклонение
  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</t>
  </si>
  <si>
    <t xml:space="preserve">коэффициент вариации цен V (%)
(не должен превышать 33%)
</t>
  </si>
  <si>
    <t>НМЦК по расчету (руб.)</t>
  </si>
  <si>
    <t>Итого:</t>
  </si>
  <si>
    <t>руб.</t>
  </si>
  <si>
    <t>Дата подготовки обоснования НМЦК</t>
  </si>
  <si>
    <t>№п/п</t>
  </si>
  <si>
    <t>Расчет начальной (максимальной) цены контракта.</t>
  </si>
  <si>
    <t>Метод сопоставимых рыночных цен (анализ рынка). Ценовая информация получена из  коммерческих предложений, открытых интернет- источников и исполненного контракта по запросу  Заказчика.</t>
  </si>
  <si>
    <t>Разновидность конвертов</t>
  </si>
  <si>
    <t>Количество (штуки)</t>
  </si>
  <si>
    <t xml:space="preserve">Коммерческое предложение №1, руб. (ц1) </t>
  </si>
  <si>
    <t xml:space="preserve">Коммерческое предложение №2, руб. (ц2) </t>
  </si>
  <si>
    <t xml:space="preserve">Коммерческое предложение №3, руб. (ц3) </t>
  </si>
  <si>
    <t>Обоснование НМЦК</t>
  </si>
  <si>
    <t>Ведущий специалист отдела закупок и МТО</t>
  </si>
  <si>
    <t>Яценко Е.Ю.</t>
  </si>
  <si>
    <t>Поставка картриджей для принтеров.</t>
  </si>
  <si>
    <t>Катридж Cactus CS-S1660S, черный</t>
  </si>
  <si>
    <t>Картридж Cactus CS-CF230X, CF230X, черный</t>
  </si>
  <si>
    <t>Картридж Cactus CSP-W1106X, черный</t>
  </si>
  <si>
    <t>Картридж универсальный HP Q2612A/Canon 703/FX10</t>
  </si>
  <si>
    <t>Блок фотобарабана Cactus CS-W1120A ч/б:16000стр. для Color LaserJet 150a/178/179 HP</t>
  </si>
  <si>
    <t>Картридж Cactus CSP-W2070X (HP 117X) черный</t>
  </si>
  <si>
    <t>Картридж Cactus CSP-W2071X (HP 117X) голубой</t>
  </si>
  <si>
    <t>Картридж Cactus CSP-W2072X (HP 117X) желтый</t>
  </si>
  <si>
    <t>Картридж Cactus CSP-W2073X (HP 117X) пурпурный</t>
  </si>
  <si>
    <t>Картридж универсальный: CE278A/CE285A/CB435A/CB436A/725/728</t>
  </si>
  <si>
    <t>16.06.2026г.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</si>
</sst>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11" fillId="0" borderId="0"/>
  </cellStyleXfs>
  <cellXfs count="51">
    <xf numFmtId="0" fontId="0" fillId="0" borderId="0" xfId="0"/>
    <xf numFmtId="0" fontId="1" fillId="0" borderId="0" xfId="4" applyFont="1"/>
    <xf numFmtId="0" fontId="6" fillId="0" borderId="0" xfId="0" applyFont="1"/>
    <xf numFmtId="2" fontId="6" fillId="0" borderId="0" xfId="0" applyNumberFormat="1" applyFont="1"/>
    <xf numFmtId="0" fontId="13" fillId="0" borderId="0" xfId="4" applyFont="1"/>
    <xf numFmtId="0" fontId="14" fillId="0" borderId="0" xfId="0" applyFont="1"/>
    <xf numFmtId="0" fontId="14" fillId="0" borderId="0" xfId="0" applyFont="1" applyAlignment="1">
      <alignment horizontal="left"/>
    </xf>
    <xf numFmtId="0" fontId="16" fillId="0" borderId="0" xfId="4" applyFont="1" applyAlignment="1">
      <alignment horizontal="center" vertical="center"/>
    </xf>
    <xf numFmtId="43" fontId="15" fillId="0" borderId="0" xfId="2" applyFont="1" applyAlignment="1">
      <alignment horizontal="left" vertical="center"/>
    </xf>
    <xf numFmtId="0" fontId="12" fillId="0" borderId="0" xfId="0" applyFont="1"/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4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8" fillId="2" borderId="1" xfId="3" applyNumberFormat="1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4" applyNumberFormat="1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right" vertical="center"/>
    </xf>
    <xf numFmtId="0" fontId="8" fillId="2" borderId="3" xfId="4" applyFont="1" applyFill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7" fillId="0" borderId="0" xfId="4" applyFont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7" xfId="4" applyFont="1" applyBorder="1" applyAlignment="1">
      <alignment horizontal="center" vertical="center" wrapText="1"/>
    </xf>
    <xf numFmtId="4" fontId="1" fillId="0" borderId="2" xfId="4" applyNumberFormat="1" applyFont="1" applyBorder="1" applyAlignment="1">
      <alignment horizontal="center" vertical="center" wrapText="1"/>
    </xf>
    <xf numFmtId="0" fontId="1" fillId="2" borderId="7" xfId="4" applyFont="1" applyFill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4" fontId="1" fillId="0" borderId="6" xfId="4" applyNumberFormat="1" applyFont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5"/>
    <cellStyle name="Обычный 4" xfId="1"/>
    <cellStyle name="Процентный" xfId="3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639535</xdr:colOff>
      <xdr:row>4</xdr:row>
      <xdr:rowOff>0</xdr:rowOff>
    </xdr:from>
    <xdr:ext cx="4136571" cy="707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83035" y="1524000"/>
              <a:ext cx="4136571" cy="707571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0" lang="ru-RU" sz="20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НМЦК</m:t>
                        </m:r>
                      </m:e>
                      <m:sup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рын</m:t>
                        </m:r>
                      </m:sup>
                    </m:sSup>
                    <m:r>
                      <a:rPr kumimoji="0" lang="ru-RU" sz="20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ru-RU" sz="20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en-US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𝐕</m:t>
                        </m:r>
                      </m:num>
                      <m:den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𝐧</m:t>
                        </m:r>
                      </m:den>
                    </m:f>
                    <m:r>
                      <a:rPr kumimoji="0" lang="ru-RU" sz="20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sSubSup>
                      <m:sSubSupPr>
                        <m:ctrlPr>
                          <a:rPr kumimoji="0" lang="ru-RU" sz="20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∑</m:t>
                        </m:r>
                      </m:e>
                      <m:sub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𝐢</m:t>
                        </m:r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</m:t>
                        </m:r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sub>
                      <m:sup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𝐧</m:t>
                        </m:r>
                      </m:sup>
                    </m:sSubSup>
                    <m:sSub>
                      <m:sSubPr>
                        <m:ctrlPr>
                          <a:rPr kumimoji="0" lang="ru-RU" sz="20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ru-RU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ц</m:t>
                        </m:r>
                      </m:e>
                      <m:sub>
                        <m:r>
                          <a:rPr kumimoji="0" lang="en-US" sz="20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𝐢</m:t>
                        </m:r>
                      </m:sub>
                    </m:sSub>
                  </m:oMath>
                </m:oMathPara>
              </a14:m>
              <a:endParaRPr kumimoji="0" lang="ru-RU" sz="3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83035" y="1524000"/>
              <a:ext cx="4136571" cy="707571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ru-RU" sz="20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〖НМЦК〗^рын=</a:t>
              </a:r>
              <a:r>
                <a:rPr kumimoji="0" lang="en-US" sz="20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𝐕</a:t>
              </a:r>
              <a:r>
                <a:rPr kumimoji="0" lang="ru-RU" sz="20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/𝐧∗∑_(𝐢=𝟏)^𝐧 ц_</a:t>
              </a:r>
              <a:r>
                <a:rPr kumimoji="0" lang="en-US" sz="20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𝐢</a:t>
              </a:r>
              <a:endParaRPr kumimoji="0" lang="ru-RU" sz="3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topLeftCell="A7" zoomScale="80" zoomScaleNormal="80" workbookViewId="0">
      <selection activeCell="A23" sqref="A23:XFD23"/>
    </sheetView>
  </sheetViews>
  <sheetFormatPr defaultRowHeight="15" x14ac:dyDescent="0.25"/>
  <cols>
    <col min="1" max="1" width="3.140625" style="2" customWidth="1"/>
    <col min="2" max="2" width="60.42578125" style="2" customWidth="1"/>
    <col min="3" max="3" width="12.5703125" style="2" customWidth="1"/>
    <col min="4" max="4" width="14.5703125" style="5" customWidth="1"/>
    <col min="5" max="6" width="16" style="5" customWidth="1"/>
    <col min="7" max="7" width="11.7109375" style="2" customWidth="1"/>
    <col min="8" max="8" width="25.140625" style="2" customWidth="1"/>
    <col min="9" max="9" width="11.28515625" style="2" customWidth="1"/>
    <col min="10" max="10" width="16" style="2" customWidth="1"/>
    <col min="11" max="11" width="9.140625" style="2"/>
    <col min="12" max="12" width="9.140625" style="3"/>
    <col min="13" max="13" width="9.140625" style="2"/>
    <col min="14" max="14" width="10" style="2" bestFit="1" customWidth="1"/>
    <col min="15" max="16384" width="9.140625" style="2"/>
  </cols>
  <sheetData>
    <row r="1" spans="1:10" ht="15.75" x14ac:dyDescent="0.25">
      <c r="A1" s="1"/>
      <c r="B1" s="1"/>
      <c r="C1" s="1"/>
      <c r="D1" s="4"/>
      <c r="E1" s="7"/>
      <c r="F1" s="7"/>
      <c r="G1" s="28" t="s">
        <v>17</v>
      </c>
      <c r="H1" s="28"/>
      <c r="I1" s="28"/>
      <c r="J1" s="28"/>
    </row>
    <row r="2" spans="1:10" ht="22.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75" customHeight="1" x14ac:dyDescent="0.25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40.5" customHeight="1" x14ac:dyDescent="0.25">
      <c r="A4" s="31" t="s">
        <v>11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47.25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</row>
    <row r="6" spans="1:10" ht="87" customHeight="1" x14ac:dyDescent="0.25">
      <c r="A6" s="32"/>
      <c r="B6" s="34" t="s">
        <v>0</v>
      </c>
      <c r="C6" s="34"/>
      <c r="D6" s="34"/>
      <c r="E6" s="34"/>
      <c r="F6" s="34"/>
      <c r="G6" s="34"/>
      <c r="H6" s="34"/>
      <c r="I6" s="34"/>
      <c r="J6" s="34"/>
    </row>
    <row r="7" spans="1:10" ht="37.5" customHeight="1" x14ac:dyDescent="0.25">
      <c r="A7" s="35" t="s">
        <v>9</v>
      </c>
      <c r="B7" s="36" t="s">
        <v>12</v>
      </c>
      <c r="C7" s="36" t="s">
        <v>13</v>
      </c>
      <c r="D7" s="37" t="s">
        <v>1</v>
      </c>
      <c r="E7" s="38"/>
      <c r="F7" s="38"/>
      <c r="G7" s="39" t="s">
        <v>2</v>
      </c>
      <c r="H7" s="36" t="s">
        <v>3</v>
      </c>
      <c r="I7" s="40" t="s">
        <v>4</v>
      </c>
      <c r="J7" s="36" t="s">
        <v>5</v>
      </c>
    </row>
    <row r="8" spans="1:10" ht="15" customHeight="1" x14ac:dyDescent="0.25">
      <c r="A8" s="41"/>
      <c r="B8" s="42"/>
      <c r="C8" s="42"/>
      <c r="D8" s="43" t="s">
        <v>14</v>
      </c>
      <c r="E8" s="43" t="s">
        <v>15</v>
      </c>
      <c r="F8" s="43" t="s">
        <v>16</v>
      </c>
      <c r="G8" s="44"/>
      <c r="H8" s="42"/>
      <c r="I8" s="45"/>
      <c r="J8" s="42"/>
    </row>
    <row r="9" spans="1:10" ht="99.75" customHeight="1" x14ac:dyDescent="0.25">
      <c r="A9" s="46"/>
      <c r="B9" s="47"/>
      <c r="C9" s="47"/>
      <c r="D9" s="48"/>
      <c r="E9" s="48"/>
      <c r="F9" s="48"/>
      <c r="G9" s="49"/>
      <c r="H9" s="47"/>
      <c r="I9" s="50"/>
      <c r="J9" s="47"/>
    </row>
    <row r="10" spans="1:10" ht="42.75" customHeight="1" x14ac:dyDescent="0.25">
      <c r="A10" s="15">
        <v>1</v>
      </c>
      <c r="B10" s="16" t="s">
        <v>21</v>
      </c>
      <c r="C10" s="15">
        <v>8</v>
      </c>
      <c r="D10" s="17">
        <v>749</v>
      </c>
      <c r="E10" s="17">
        <v>764.4</v>
      </c>
      <c r="F10" s="17">
        <v>780</v>
      </c>
      <c r="G10" s="18">
        <f t="shared" ref="G10:G19" si="0">ROUND(AVERAGE(D10:F10),2)</f>
        <v>764.47</v>
      </c>
      <c r="H10" s="19">
        <f t="shared" ref="H10:H19" si="1">ROUND(STDEV(D10:F10),2)</f>
        <v>15.5</v>
      </c>
      <c r="I10" s="20">
        <f>H10/G10*100</f>
        <v>2.027548497651968</v>
      </c>
      <c r="J10" s="21">
        <f t="shared" ref="J10:J19" si="2">G10*C10</f>
        <v>6115.76</v>
      </c>
    </row>
    <row r="11" spans="1:10" x14ac:dyDescent="0.25">
      <c r="A11" s="15">
        <v>2</v>
      </c>
      <c r="B11" s="22" t="s">
        <v>22</v>
      </c>
      <c r="C11" s="15">
        <v>3</v>
      </c>
      <c r="D11" s="17">
        <v>573.29999999999995</v>
      </c>
      <c r="E11" s="17">
        <v>584.72</v>
      </c>
      <c r="F11" s="17">
        <v>596.66</v>
      </c>
      <c r="G11" s="18">
        <f t="shared" si="0"/>
        <v>584.89</v>
      </c>
      <c r="H11" s="19">
        <f t="shared" si="1"/>
        <v>11.68</v>
      </c>
      <c r="I11" s="20">
        <f t="shared" ref="I11:I19" si="3">H11/G11*100</f>
        <v>1.9969566927114502</v>
      </c>
      <c r="J11" s="21">
        <f t="shared" si="2"/>
        <v>1754.67</v>
      </c>
    </row>
    <row r="12" spans="1:10" x14ac:dyDescent="0.25">
      <c r="A12" s="15">
        <v>3</v>
      </c>
      <c r="B12" s="22" t="s">
        <v>23</v>
      </c>
      <c r="C12" s="15">
        <v>50</v>
      </c>
      <c r="D12" s="17">
        <v>672.7</v>
      </c>
      <c r="E12" s="17">
        <v>686</v>
      </c>
      <c r="F12" s="17">
        <v>700</v>
      </c>
      <c r="G12" s="18">
        <f t="shared" si="0"/>
        <v>686.23</v>
      </c>
      <c r="H12" s="19">
        <f t="shared" si="1"/>
        <v>13.65</v>
      </c>
      <c r="I12" s="20">
        <f t="shared" si="3"/>
        <v>1.9891290092243126</v>
      </c>
      <c r="J12" s="21">
        <f t="shared" si="2"/>
        <v>34311.5</v>
      </c>
    </row>
    <row r="13" spans="1:10" ht="18.75" customHeight="1" x14ac:dyDescent="0.25">
      <c r="A13" s="15">
        <v>4</v>
      </c>
      <c r="B13" s="16" t="s">
        <v>24</v>
      </c>
      <c r="C13" s="15">
        <v>20</v>
      </c>
      <c r="D13" s="17">
        <v>432</v>
      </c>
      <c r="E13" s="17">
        <v>441</v>
      </c>
      <c r="F13" s="17">
        <v>450</v>
      </c>
      <c r="G13" s="18">
        <f t="shared" si="0"/>
        <v>441</v>
      </c>
      <c r="H13" s="19">
        <f t="shared" si="1"/>
        <v>9</v>
      </c>
      <c r="I13" s="20">
        <f t="shared" si="3"/>
        <v>2.0408163265306123</v>
      </c>
      <c r="J13" s="21">
        <f t="shared" si="2"/>
        <v>8820</v>
      </c>
    </row>
    <row r="14" spans="1:10" ht="30.75" customHeight="1" x14ac:dyDescent="0.25">
      <c r="A14" s="15">
        <v>5</v>
      </c>
      <c r="B14" s="22" t="s">
        <v>25</v>
      </c>
      <c r="C14" s="15">
        <v>1</v>
      </c>
      <c r="D14" s="17">
        <v>2018</v>
      </c>
      <c r="E14" s="17">
        <v>2058</v>
      </c>
      <c r="F14" s="17">
        <v>2100</v>
      </c>
      <c r="G14" s="18">
        <f t="shared" si="0"/>
        <v>2058.67</v>
      </c>
      <c r="H14" s="19">
        <f t="shared" si="1"/>
        <v>41</v>
      </c>
      <c r="I14" s="20">
        <f t="shared" si="3"/>
        <v>1.9915770861769977</v>
      </c>
      <c r="J14" s="21">
        <f t="shared" si="2"/>
        <v>2058.67</v>
      </c>
    </row>
    <row r="15" spans="1:10" x14ac:dyDescent="0.25">
      <c r="A15" s="15">
        <v>6</v>
      </c>
      <c r="B15" s="22" t="s">
        <v>26</v>
      </c>
      <c r="C15" s="23">
        <v>3</v>
      </c>
      <c r="D15" s="17">
        <v>625</v>
      </c>
      <c r="E15" s="17">
        <v>637</v>
      </c>
      <c r="F15" s="17">
        <v>650</v>
      </c>
      <c r="G15" s="18">
        <f t="shared" si="0"/>
        <v>637.33000000000004</v>
      </c>
      <c r="H15" s="19">
        <f t="shared" si="1"/>
        <v>12.5</v>
      </c>
      <c r="I15" s="20">
        <f t="shared" si="3"/>
        <v>1.961307329013227</v>
      </c>
      <c r="J15" s="21">
        <f t="shared" si="2"/>
        <v>1911.9900000000002</v>
      </c>
    </row>
    <row r="16" spans="1:10" ht="27.75" customHeight="1" x14ac:dyDescent="0.25">
      <c r="A16" s="15">
        <v>7</v>
      </c>
      <c r="B16" s="22" t="s">
        <v>27</v>
      </c>
      <c r="C16" s="23">
        <v>2</v>
      </c>
      <c r="D16" s="17">
        <v>721</v>
      </c>
      <c r="E16" s="17">
        <v>735</v>
      </c>
      <c r="F16" s="17">
        <v>750</v>
      </c>
      <c r="G16" s="18">
        <f t="shared" si="0"/>
        <v>735.33</v>
      </c>
      <c r="H16" s="19">
        <f t="shared" si="1"/>
        <v>14.5</v>
      </c>
      <c r="I16" s="20">
        <f t="shared" si="3"/>
        <v>1.9719037710959704</v>
      </c>
      <c r="J16" s="21">
        <f t="shared" si="2"/>
        <v>1470.66</v>
      </c>
    </row>
    <row r="17" spans="1:10" ht="29.25" customHeight="1" x14ac:dyDescent="0.25">
      <c r="A17" s="15">
        <v>8</v>
      </c>
      <c r="B17" s="22" t="s">
        <v>28</v>
      </c>
      <c r="C17" s="23">
        <v>2</v>
      </c>
      <c r="D17" s="17">
        <v>721</v>
      </c>
      <c r="E17" s="17">
        <v>735</v>
      </c>
      <c r="F17" s="17">
        <v>750</v>
      </c>
      <c r="G17" s="18">
        <f t="shared" si="0"/>
        <v>735.33</v>
      </c>
      <c r="H17" s="19">
        <f t="shared" si="1"/>
        <v>14.5</v>
      </c>
      <c r="I17" s="20">
        <f t="shared" si="3"/>
        <v>1.9719037710959704</v>
      </c>
      <c r="J17" s="21">
        <f t="shared" si="2"/>
        <v>1470.66</v>
      </c>
    </row>
    <row r="18" spans="1:10" ht="33.75" customHeight="1" x14ac:dyDescent="0.25">
      <c r="A18" s="15">
        <v>9</v>
      </c>
      <c r="B18" s="24" t="s">
        <v>29</v>
      </c>
      <c r="C18" s="23">
        <v>2</v>
      </c>
      <c r="D18" s="17">
        <v>721</v>
      </c>
      <c r="E18" s="17">
        <v>735</v>
      </c>
      <c r="F18" s="17">
        <v>750</v>
      </c>
      <c r="G18" s="18">
        <f t="shared" si="0"/>
        <v>735.33</v>
      </c>
      <c r="H18" s="19">
        <f t="shared" si="1"/>
        <v>14.5</v>
      </c>
      <c r="I18" s="20">
        <f t="shared" si="3"/>
        <v>1.9719037710959704</v>
      </c>
      <c r="J18" s="21">
        <f t="shared" si="2"/>
        <v>1470.66</v>
      </c>
    </row>
    <row r="19" spans="1:10" ht="36.75" customHeight="1" x14ac:dyDescent="0.25">
      <c r="A19" s="15">
        <v>10</v>
      </c>
      <c r="B19" s="24" t="s">
        <v>30</v>
      </c>
      <c r="C19" s="23">
        <v>20</v>
      </c>
      <c r="D19" s="17">
        <v>384</v>
      </c>
      <c r="E19" s="17">
        <v>392</v>
      </c>
      <c r="F19" s="17">
        <v>400</v>
      </c>
      <c r="G19" s="18">
        <f t="shared" si="0"/>
        <v>392</v>
      </c>
      <c r="H19" s="19">
        <f t="shared" si="1"/>
        <v>8</v>
      </c>
      <c r="I19" s="20">
        <f t="shared" si="3"/>
        <v>2.0408163265306123</v>
      </c>
      <c r="J19" s="21">
        <f t="shared" si="2"/>
        <v>7840</v>
      </c>
    </row>
    <row r="20" spans="1:10" ht="16.5" customHeight="1" x14ac:dyDescent="0.25">
      <c r="A20" s="26" t="s">
        <v>6</v>
      </c>
      <c r="B20" s="26"/>
      <c r="C20" s="26"/>
      <c r="D20" s="26"/>
      <c r="E20" s="26"/>
      <c r="F20" s="26"/>
      <c r="G20" s="26"/>
      <c r="H20" s="26"/>
      <c r="I20" s="27"/>
      <c r="J20" s="25">
        <f>SUM(J10:J19)</f>
        <v>67224.570000000007</v>
      </c>
    </row>
    <row r="21" spans="1:10" x14ac:dyDescent="0.25">
      <c r="A21" s="10"/>
      <c r="B21" s="10"/>
      <c r="C21" s="11">
        <f>J20</f>
        <v>67224.570000000007</v>
      </c>
      <c r="D21" s="10" t="s">
        <v>7</v>
      </c>
      <c r="E21" s="8"/>
      <c r="F21" s="8"/>
      <c r="G21"/>
      <c r="H21"/>
      <c r="I21" s="14"/>
      <c r="J21"/>
    </row>
    <row r="22" spans="1:10" x14ac:dyDescent="0.25">
      <c r="A22" s="10" t="s">
        <v>8</v>
      </c>
      <c r="B22" s="10"/>
      <c r="C22" s="10" t="s">
        <v>31</v>
      </c>
      <c r="D22" s="12"/>
      <c r="E22" s="6"/>
      <c r="F22" s="6"/>
      <c r="G22"/>
      <c r="H22"/>
      <c r="I22" s="14"/>
      <c r="J22"/>
    </row>
    <row r="23" spans="1:10" x14ac:dyDescent="0.25">
      <c r="B23" s="2" t="s">
        <v>18</v>
      </c>
      <c r="E23" s="5" t="s">
        <v>19</v>
      </c>
    </row>
    <row r="24" spans="1:10" ht="15" customHeight="1" x14ac:dyDescent="0.25">
      <c r="A24" s="13"/>
      <c r="B24" s="9"/>
      <c r="C24" s="9"/>
      <c r="D24" s="9"/>
      <c r="G24"/>
      <c r="H24"/>
      <c r="I24" s="14"/>
      <c r="J24"/>
    </row>
    <row r="25" spans="1:10" x14ac:dyDescent="0.25">
      <c r="A25" s="13"/>
      <c r="B25" s="9"/>
      <c r="C25" s="9"/>
      <c r="D25" s="9"/>
      <c r="G25"/>
      <c r="H25"/>
      <c r="I25" s="14"/>
      <c r="J25"/>
    </row>
    <row r="26" spans="1:10" x14ac:dyDescent="0.25">
      <c r="A26" s="9"/>
      <c r="B26" s="9"/>
      <c r="C26" s="9"/>
      <c r="D26" s="9"/>
    </row>
    <row r="27" spans="1:10" x14ac:dyDescent="0.25">
      <c r="A27" s="9"/>
      <c r="B27" s="9"/>
      <c r="C27" s="9"/>
      <c r="D27" s="9"/>
    </row>
  </sheetData>
  <mergeCells count="19">
    <mergeCell ref="G1:J1"/>
    <mergeCell ref="A2:J2"/>
    <mergeCell ref="A3:J3"/>
    <mergeCell ref="A4:J4"/>
    <mergeCell ref="A5:A6"/>
    <mergeCell ref="B5:J5"/>
    <mergeCell ref="B6:J6"/>
    <mergeCell ref="A20:I20"/>
    <mergeCell ref="A7:A9"/>
    <mergeCell ref="B7:B9"/>
    <mergeCell ref="F8:F9"/>
    <mergeCell ref="J7:J9"/>
    <mergeCell ref="D8:D9"/>
    <mergeCell ref="E8:E9"/>
    <mergeCell ref="C7:C9"/>
    <mergeCell ref="D7:F7"/>
    <mergeCell ref="G7:G9"/>
    <mergeCell ref="H7:H9"/>
    <mergeCell ref="I7:I9"/>
  </mergeCells>
  <pageMargins left="0.11811023622047245" right="0.39370078740157483" top="0.19685039370078741" bottom="0.55118110236220474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Картриджей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GA RF</cp:lastModifiedBy>
  <cp:lastPrinted>2026-06-16T11:41:19Z</cp:lastPrinted>
  <dcterms:created xsi:type="dcterms:W3CDTF">2014-01-15T18:15:09Z</dcterms:created>
  <dcterms:modified xsi:type="dcterms:W3CDTF">2026-06-16T11:42:25Z</dcterms:modified>
</cp:coreProperties>
</file>