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689E542-59F2-431B-9FDF-CBD2394574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R5" i="1" l="1"/>
  <c r="N5" i="1"/>
  <c r="M5" i="1"/>
  <c r="J5" i="1"/>
  <c r="K5" i="1" s="1"/>
  <c r="O5" i="1" l="1"/>
  <c r="R6" i="1" l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<sst xmlns="http://schemas.openxmlformats.org/spreadsheetml/2006/main" count="37" uniqueCount="36">
  <si>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</si>
  <si>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</si>
  <si>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</si>
  <si>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</si>
  <si>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</si>
  <si>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</si>
  <si>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</si>
  <si>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</si>
  <si>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</si>
  <si>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</si>
  <si>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</si>
  <si>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</si>
  <si>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</si>
  <si>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</si>
  <si>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</si>
  <si>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</si>
  <si>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</si>
  <si>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</si>
  <si>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</si>
  <si>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</si>
  <si>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</si>
  <si>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</si>
  <si>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</si>
  <si>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</si>
  <si>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</si>
  <si>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</si>
  <si>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</si>
  <si>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</si>
  <si>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ОКПД2</t>
  </si>
  <si>
    <t>Поставка строительных и отделочных материалов</t>
  </si>
  <si>
    <t>клей-карандаш</t>
  </si>
  <si>
    <t>20.52.10.190</t>
  </si>
  <si>
    <t>Источник 2 https://www.apex-s.ru/ofisnye-prinadlezhnosti/kley/kley-karandash/kley-karandash-21g-erichkrause-extra/?ysclid=ms3713qous451584143</t>
  </si>
  <si>
    <t>Источник 1 https://www.komus.ru/katalog/kantstovary/klej/klej-karandash/klej-karandash-attache-power-glue-20-g/p/2215477/?from=block-301-0_2</t>
  </si>
  <si>
    <t>Источник 3  https://www.komus.ru/katalog/kantstovary/klej/klej-karandash/klej-karandash-attache-21-g-1558041-/p/1558041/?from=block-301-0_7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</si>
  <si>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71000,00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</si>
</sst>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Arial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0">
      <alignment vertical="top" wrapText="1"/>
    </xf>
    <xf numFmtId="4" fontId="21" fillId="0" borderId="10">
      <alignment vertical="top" shrinkToFit="1"/>
    </xf>
    <xf numFmtId="0" fontId="1" fillId="0" borderId="0"/>
    <xf numFmtId="0" fontId="3" fillId="7" borderId="11" applyNumberFormat="0" applyAlignment="0" applyProtection="0"/>
    <xf numFmtId="0" fontId="4" fillId="20" borderId="12" applyNumberFormat="0" applyAlignment="0" applyProtection="0"/>
    <xf numFmtId="0" fontId="5" fillId="20" borderId="11" applyNumberFormat="0" applyAlignment="0" applyProtection="0"/>
    <xf numFmtId="0" fontId="9" fillId="0" borderId="13" applyNumberFormat="0" applyFill="0" applyAlignment="0" applyProtection="0"/>
    <xf numFmtId="0" fontId="19" fillId="23" borderId="14" applyNumberFormat="0" applyAlignment="0" applyProtection="0"/>
    <xf numFmtId="0" fontId="23" fillId="0" borderId="0"/>
    <xf numFmtId="0" fontId="1" fillId="0" borderId="0"/>
    <xf numFmtId="49" fontId="20" fillId="0" borderId="15">
      <alignment vertical="top" wrapText="1"/>
    </xf>
    <xf numFmtId="4" fontId="21" fillId="0" borderId="15">
      <alignment vertical="top" shrinkToFit="1"/>
    </xf>
    <xf numFmtId="9" fontId="19" fillId="0" borderId="0" applyFont="0" applyFill="0" applyBorder="0" applyAlignment="0" applyProtection="0"/>
    <xf numFmtId="0" fontId="33" fillId="0" borderId="0"/>
  </cellStyleXfs>
  <cellXfs count="53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8" fillId="24" borderId="15" xfId="52" applyNumberFormat="1" applyFont="1" applyFill="1" applyBorder="1" applyAlignment="1">
      <alignment horizontal="center" vertical="center" wrapText="1"/>
    </xf>
    <xf numFmtId="165" fontId="25" fillId="24" borderId="15" xfId="56" applyNumberFormat="1" applyFont="1" applyFill="1" applyBorder="1" applyAlignment="1" applyProtection="1">
      <alignment horizontal="center" vertical="center" wrapText="1"/>
    </xf>
    <xf numFmtId="164" fontId="25" fillId="24" borderId="15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4" fontId="26" fillId="24" borderId="15" xfId="0" applyNumberFormat="1" applyFont="1" applyFill="1" applyBorder="1" applyAlignment="1">
      <alignment horizontal="center" vertic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2" fontId="27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4" fontId="32" fillId="24" borderId="15" xfId="0" applyNumberFormat="1" applyFont="1" applyFill="1" applyBorder="1" applyAlignment="1">
      <alignment horizontal="center" vertical="center" wrapText="1"/>
    </xf>
    <xf numFmtId="4" fontId="27" fillId="24" borderId="15" xfId="0" applyNumberFormat="1" applyFont="1" applyFill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 vertical="center"/>
    </xf>
    <xf numFmtId="4" fontId="25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 wrapText="1"/>
    </xf>
    <xf numFmtId="2" fontId="30" fillId="0" borderId="15" xfId="0" applyNumberFormat="1" applyFont="1" applyBorder="1" applyAlignment="1">
      <alignment horizontal="center" vertical="center" wrapText="1"/>
    </xf>
    <xf numFmtId="10" fontId="30" fillId="24" borderId="1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34" fillId="0" borderId="15" xfId="57" applyFont="1" applyBorder="1" applyAlignment="1">
      <alignment horizontal="left" vertical="center" wrapText="1"/>
    </xf>
    <xf numFmtId="0" fontId="27" fillId="24" borderId="17" xfId="0" applyFont="1" applyFill="1" applyBorder="1" applyAlignment="1">
      <alignment horizontal="center" vertical="center" wrapText="1"/>
    </xf>
    <xf numFmtId="2" fontId="25" fillId="24" borderId="17" xfId="0" applyNumberFormat="1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left" vertical="center" wrapText="1"/>
    </xf>
    <xf numFmtId="2" fontId="35" fillId="0" borderId="17" xfId="0" applyNumberFormat="1" applyFont="1" applyFill="1" applyBorder="1" applyAlignment="1">
      <alignment horizontal="center" vertical="center"/>
    </xf>
    <xf numFmtId="2" fontId="35" fillId="0" borderId="18" xfId="0" applyNumberFormat="1" applyFont="1" applyFill="1" applyBorder="1" applyAlignment="1">
      <alignment horizontal="center" vertical="center"/>
    </xf>
    <xf numFmtId="4" fontId="28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6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  <xf numFmtId="164" fontId="28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2" fontId="31" fillId="24" borderId="15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center" wrapText="1"/>
    </xf>
    <xf numFmtId="10" fontId="28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Обычный 4" xfId="57" xr:uid="{25D1AF29-03E5-4814-AC9A-8107619862F3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6</xdr:row>
      <xdr:rowOff>0</xdr:rowOff>
    </xdr:from>
    <xdr:to>
      <xdr:col>14</xdr:col>
      <xdr:colOff>785880</xdr:colOff>
      <xdr:row>6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8" sqref="A8:O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8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 s="6" customFormat="1" ht="41.25" customHeight="1">
      <c r="A3" s="50" t="s">
        <v>6</v>
      </c>
      <c r="B3" s="50"/>
      <c r="C3" s="50" t="s">
        <v>26</v>
      </c>
      <c r="D3" s="29" t="s">
        <v>28</v>
      </c>
      <c r="E3" s="50" t="s">
        <v>10</v>
      </c>
      <c r="F3" s="50" t="s">
        <v>11</v>
      </c>
      <c r="G3" s="34" t="s">
        <v>20</v>
      </c>
      <c r="H3" s="34"/>
      <c r="I3" s="34"/>
      <c r="J3" s="34" t="s">
        <v>21</v>
      </c>
      <c r="K3" s="34" t="s">
        <v>22</v>
      </c>
      <c r="L3" s="51" t="s">
        <v>9</v>
      </c>
      <c r="M3" s="34" t="s">
        <v>23</v>
      </c>
      <c r="N3" s="34" t="s">
        <v>12</v>
      </c>
      <c r="O3" s="43" t="s">
        <v>13</v>
      </c>
      <c r="P3" s="43" t="s">
        <v>8</v>
      </c>
      <c r="Q3" s="43" t="s">
        <v>19</v>
      </c>
      <c r="R3" s="45" t="s">
        <v>14</v>
      </c>
    </row>
    <row r="4" spans="1:18" s="6" customFormat="1" ht="142.5">
      <c r="A4" s="50"/>
      <c r="B4" s="50"/>
      <c r="C4" s="50"/>
      <c r="D4" s="29"/>
      <c r="E4" s="50"/>
      <c r="F4" s="50"/>
      <c r="G4" s="8" t="s">
        <v>33</v>
      </c>
      <c r="H4" s="8" t="s">
        <v>32</v>
      </c>
      <c r="I4" s="8" t="s">
        <v>34</v>
      </c>
      <c r="J4" s="35"/>
      <c r="K4" s="35"/>
      <c r="L4" s="52"/>
      <c r="M4" s="35" t="s">
        <v>15</v>
      </c>
      <c r="N4" s="35" t="s">
        <v>16</v>
      </c>
      <c r="O4" s="44" t="s">
        <v>17</v>
      </c>
      <c r="P4" s="44" t="s">
        <v>8</v>
      </c>
      <c r="Q4" s="43"/>
      <c r="R4" s="46"/>
    </row>
    <row r="5" spans="1:18" s="26" customFormat="1" ht="66.75" customHeight="1">
      <c r="A5" s="22">
        <v>1</v>
      </c>
      <c r="B5" s="23"/>
      <c r="C5" s="28" t="s">
        <v>30</v>
      </c>
      <c r="D5" s="31" t="s">
        <v>31</v>
      </c>
      <c r="E5" s="27" t="s">
        <v>27</v>
      </c>
      <c r="F5" s="22">
        <v>1000</v>
      </c>
      <c r="G5" s="32">
        <v>87</v>
      </c>
      <c r="H5" s="32">
        <v>107</v>
      </c>
      <c r="I5" s="33">
        <v>71</v>
      </c>
      <c r="J5" s="13">
        <f t="shared" ref="J5" si="0">MIN(G5:I5)</f>
        <v>71</v>
      </c>
      <c r="K5" s="13">
        <f t="shared" ref="K5" si="1">J5*(1+L5)</f>
        <v>71</v>
      </c>
      <c r="L5" s="25">
        <v>0</v>
      </c>
      <c r="M5" s="21">
        <f t="shared" ref="M5" si="2">AVERAGE(G5:I5)*(1+L5)</f>
        <v>88.333333333333329</v>
      </c>
      <c r="N5" s="21">
        <f t="shared" ref="N5" si="3">STDEV(G5:I5)</f>
        <v>18.036999011291595</v>
      </c>
      <c r="O5" s="9">
        <f t="shared" ref="O5" si="4">N5/M5</f>
        <v>0.20419244163726336</v>
      </c>
      <c r="P5" s="10">
        <f t="shared" ref="P5" si="5">MIN(G5,H5,I5)</f>
        <v>71</v>
      </c>
      <c r="Q5" s="24">
        <f>P5*F5</f>
        <v>71000</v>
      </c>
      <c r="R5" s="24">
        <f t="shared" ref="R5" si="6">Q5</f>
        <v>71000</v>
      </c>
    </row>
    <row r="6" spans="1:18" s="6" customFormat="1" ht="15">
      <c r="A6" s="14"/>
      <c r="B6" s="14"/>
      <c r="C6" s="14"/>
      <c r="D6" s="30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7" t="s">
        <v>24</v>
      </c>
      <c r="O6" s="47"/>
      <c r="P6" s="47"/>
      <c r="Q6" s="47"/>
      <c r="R6" s="20">
        <f>SUM(R5:R5)</f>
        <v>71000</v>
      </c>
    </row>
    <row r="7" spans="1:18" ht="37.5" customHeight="1">
      <c r="A7" s="37" t="s">
        <v>35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11"/>
      <c r="Q7" s="11"/>
      <c r="R7" s="12"/>
    </row>
    <row r="8" spans="1:18" ht="82.5" customHeight="1">
      <c r="A8" s="42" t="s">
        <v>25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11"/>
      <c r="Q8" s="11"/>
    </row>
    <row r="9" spans="1:18" ht="48" customHeight="1">
      <c r="A9" s="38" t="s">
        <v>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8" ht="31.5">
      <c r="C10" s="1" t="s">
        <v>2</v>
      </c>
      <c r="E10" s="4" t="s">
        <v>1</v>
      </c>
      <c r="F10" s="36" t="s">
        <v>3</v>
      </c>
      <c r="G10" s="36"/>
    </row>
    <row r="11" spans="1:18">
      <c r="E11" s="4" t="s">
        <v>4</v>
      </c>
      <c r="F11" s="36" t="s">
        <v>5</v>
      </c>
      <c r="G11" s="36"/>
    </row>
    <row r="12" spans="1:18">
      <c r="J12" s="1"/>
      <c r="K12" s="1"/>
      <c r="L12" s="1"/>
      <c r="M12" s="1"/>
    </row>
    <row r="14" spans="1:18">
      <c r="A14" s="41"/>
      <c r="B14" s="41"/>
      <c r="C14" s="39"/>
      <c r="D14" s="39"/>
      <c r="E14" s="39"/>
      <c r="F14" s="39"/>
    </row>
    <row r="15" spans="1:18">
      <c r="A15" s="2"/>
      <c r="B15" s="2"/>
      <c r="C15" s="2"/>
      <c r="D15" s="2"/>
      <c r="E15" s="5"/>
    </row>
    <row r="16" spans="1:18">
      <c r="A16" s="36"/>
      <c r="B16" s="36"/>
      <c r="C16" s="40"/>
      <c r="D16" s="40"/>
      <c r="E16" s="40"/>
      <c r="F16" s="40"/>
      <c r="G16" s="40"/>
    </row>
    <row r="17" spans="1: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</sheetData>
  <sheetProtection selectLockedCells="1" selectUnlockedCells="1"/>
  <mergeCells count="28">
    <mergeCell ref="Q3:Q4"/>
    <mergeCell ref="P3:P4"/>
    <mergeCell ref="R3:R4"/>
    <mergeCell ref="N6:Q6"/>
    <mergeCell ref="A1:O1"/>
    <mergeCell ref="A2:O2"/>
    <mergeCell ref="O3:O4"/>
    <mergeCell ref="A3:A4"/>
    <mergeCell ref="B3:B4"/>
    <mergeCell ref="C3:C4"/>
    <mergeCell ref="E3:E4"/>
    <mergeCell ref="F3:F4"/>
    <mergeCell ref="G3:I3"/>
    <mergeCell ref="J3:J4"/>
    <mergeCell ref="K3:K4"/>
    <mergeCell ref="L3:L4"/>
    <mergeCell ref="M3:M4"/>
    <mergeCell ref="N3:N4"/>
    <mergeCell ref="A17:O17"/>
    <mergeCell ref="A7:O7"/>
    <mergeCell ref="A9:O9"/>
    <mergeCell ref="C14:F14"/>
    <mergeCell ref="C16:G16"/>
    <mergeCell ref="F10:G10"/>
    <mergeCell ref="F11:G11"/>
    <mergeCell ref="A14:B14"/>
    <mergeCell ref="A16:B16"/>
    <mergeCell ref="A8:O8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2026-07-27T12:38:25Z</dcterms:modified>
</cp:coreProperties>
</file>