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2 среды для науки Мельников Диаэм заявка 114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нмцк!$A$1:$P$10</definedName>
  </definedNames>
  <calcPr calcId="162913"/>
</workbook>
</file>

<file path=xl/calcChain.xml><?xml version="1.0" encoding="utf-8"?>
<calcChain xmlns="http://schemas.openxmlformats.org/spreadsheetml/2006/main">
  <c r="H8" i="10" l="1"/>
  <c r="I8" i="10" s="1"/>
  <c r="H9" i="10"/>
  <c r="I9" i="10" s="1"/>
  <c r="J9" i="10" l="1"/>
  <c r="M9" i="10" s="1"/>
  <c r="N9" i="10" s="1"/>
  <c r="O9" i="10" s="1"/>
  <c r="P9" i="10" s="1"/>
  <c r="K9" i="10"/>
  <c r="L9" i="10" s="1"/>
  <c r="J8" i="10"/>
  <c r="M8" i="10" s="1"/>
  <c r="N8" i="10" s="1"/>
  <c r="O8" i="10" s="1"/>
  <c r="P8" i="10" s="1"/>
  <c r="K8" i="10"/>
  <c r="L8" i="10" s="1"/>
  <c r="H7" i="10" l="1"/>
  <c r="I7" i="10" s="1"/>
  <c r="K7" i="10" l="1"/>
  <c r="L7" i="10" s="1"/>
  <c r="J7" i="10"/>
  <c r="M7" i="10" s="1"/>
  <c r="N7" i="10" s="1"/>
  <c r="O7" i="10" s="1"/>
  <c r="P7" i="10" s="1"/>
  <c r="P10" i="10" s="1"/>
</calcChain>
</file>

<file path=xl/sharedStrings.xml><?xml version="1.0" encoding="utf-8"?>
<sst xmlns="http://schemas.openxmlformats.org/spreadsheetml/2006/main" count="36" uniqueCount="29">
  <si>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</si>
  <si>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</si>
  <si>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</si>
  <si>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</si>
  <si>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</si>
  <si>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</si>
  <si>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</si>
  <si>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</si>
  <si>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</si>
  <si>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</si>
  <si>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</si>
  <si>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</si>
  <si>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</si>
  <si>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</si>
  <si>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</si>
  <si>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</si>
  <si>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</si>
  <si>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</si>
  <si>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</si>
  <si>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</si>
  <si>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</si>
  <si>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</si>
  <si>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</si>
  <si>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</si>
  <si>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>Буфер фосфатно-солевой</t>
  </si>
  <si>
    <t>Среда для культивирования клеток, тип 1</t>
  </si>
  <si>
    <t>Среда для культивирования клеток, тип 2</t>
  </si>
  <si>
    <t>шт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</si>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</sst>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0" fontId="25" fillId="0" borderId="7" xfId="0" applyFont="1" applyFill="1" applyBorder="1" applyAlignment="1">
      <alignment horizontal="left" vertical="top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1" fillId="0" borderId="0" xfId="0" applyFont="1"/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4" zoomScale="85" zoomScaleNormal="85" zoomScaleSheetLayoutView="70" workbookViewId="0">
      <selection activeCell="F21" sqref="F21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24" customHeight="1" thickBot="1" x14ac:dyDescent="0.3">
      <c r="A2" s="48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ht="38.25" customHeight="1" x14ac:dyDescent="0.25">
      <c r="A3" s="52" t="s">
        <v>0</v>
      </c>
      <c r="B3" s="55" t="s">
        <v>1</v>
      </c>
      <c r="C3" s="58" t="s">
        <v>2</v>
      </c>
      <c r="D3" s="61" t="s">
        <v>3</v>
      </c>
      <c r="E3" s="64"/>
      <c r="F3" s="65"/>
      <c r="G3" s="15"/>
      <c r="H3" s="15"/>
      <c r="I3" s="66" t="s">
        <v>4</v>
      </c>
      <c r="J3" s="66"/>
      <c r="K3" s="67"/>
      <c r="L3" s="68"/>
      <c r="M3" s="69" t="s">
        <v>5</v>
      </c>
      <c r="N3" s="70"/>
      <c r="O3" s="70"/>
      <c r="P3" s="71"/>
    </row>
    <row r="4" spans="1:16" ht="38.25" customHeight="1" x14ac:dyDescent="0.25">
      <c r="A4" s="53"/>
      <c r="B4" s="56"/>
      <c r="C4" s="59"/>
      <c r="D4" s="62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4"/>
      <c r="B5" s="57"/>
      <c r="C5" s="60"/>
      <c r="D5" s="63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7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9">
        <v>16</v>
      </c>
    </row>
    <row r="7" spans="1:16" s="27" customFormat="1" x14ac:dyDescent="0.25">
      <c r="A7" s="45">
        <v>1</v>
      </c>
      <c r="B7" s="42" t="s">
        <v>24</v>
      </c>
      <c r="C7" s="43" t="s">
        <v>27</v>
      </c>
      <c r="D7" s="46">
        <v>8</v>
      </c>
      <c r="E7" s="44">
        <v>860.88</v>
      </c>
      <c r="F7" s="44">
        <v>886.71</v>
      </c>
      <c r="G7" s="44">
        <v>903.92</v>
      </c>
      <c r="H7" s="18">
        <f>(E7+F7+G7)/3</f>
        <v>883.8366666666667</v>
      </c>
      <c r="I7" s="24">
        <f t="shared" ref="I7" si="0">H7</f>
        <v>883.8366666666667</v>
      </c>
      <c r="J7" s="7">
        <f>I7*D7</f>
        <v>7070.6933333333336</v>
      </c>
      <c r="K7" s="25">
        <f>SQRT(((SUM((POWER(E7-I7,2)),(POWER(F7-I7,2)),(POWER(G7-I7,2))))/(3-1)))</f>
        <v>21.663389239298009</v>
      </c>
      <c r="L7" s="25">
        <f t="shared" ref="L7" si="1">K7/I7*100</f>
        <v>2.4510625159963202</v>
      </c>
      <c r="M7" s="26">
        <f t="shared" ref="M7" si="2">J7</f>
        <v>7070.6933333333336</v>
      </c>
      <c r="N7" s="26">
        <f t="shared" ref="N7" si="3">M7/D7</f>
        <v>883.8366666666667</v>
      </c>
      <c r="O7" s="26">
        <f t="shared" ref="O7" si="4">ROUNDDOWN(N7,2)</f>
        <v>883.83</v>
      </c>
      <c r="P7" s="26">
        <f>O7*D7</f>
        <v>7070.64</v>
      </c>
    </row>
    <row r="8" spans="1:16" s="27" customFormat="1" x14ac:dyDescent="0.25">
      <c r="A8" s="45">
        <v>2</v>
      </c>
      <c r="B8" s="42" t="s">
        <v>25</v>
      </c>
      <c r="C8" s="43" t="s">
        <v>27</v>
      </c>
      <c r="D8" s="46">
        <v>8</v>
      </c>
      <c r="E8" s="44">
        <v>1205.7</v>
      </c>
      <c r="F8" s="44">
        <v>1241.8699999999999</v>
      </c>
      <c r="G8" s="44">
        <v>1265.99</v>
      </c>
      <c r="H8" s="18">
        <f t="shared" ref="H8:H9" si="5">(E8+F8+G8)/3</f>
        <v>1237.8533333333332</v>
      </c>
      <c r="I8" s="24">
        <f t="shared" ref="I8:I9" si="6">H8</f>
        <v>1237.8533333333332</v>
      </c>
      <c r="J8" s="7">
        <f t="shared" ref="J8:J9" si="7">I8*D8</f>
        <v>9902.8266666666659</v>
      </c>
      <c r="K8" s="25">
        <f t="shared" ref="K8:K9" si="8">SQRT(((SUM((POWER(E8-I8,2)),(POWER(F8-I8,2)),(POWER(G8-I8,2))))/(3-1)))</f>
        <v>30.345036387082018</v>
      </c>
      <c r="L8" s="25">
        <f t="shared" ref="L8:L9" si="9">K8/I8*100</f>
        <v>2.45142421722676</v>
      </c>
      <c r="M8" s="26">
        <f t="shared" ref="M8:M9" si="10">J8</f>
        <v>9902.8266666666659</v>
      </c>
      <c r="N8" s="26">
        <f t="shared" ref="N8:N9" si="11">M8/D8</f>
        <v>1237.8533333333332</v>
      </c>
      <c r="O8" s="26">
        <f t="shared" ref="O8:O9" si="12">ROUNDDOWN(N8,2)</f>
        <v>1237.8499999999999</v>
      </c>
      <c r="P8" s="26">
        <f t="shared" ref="P8:P9" si="13">O8*D8</f>
        <v>9902.7999999999993</v>
      </c>
    </row>
    <row r="9" spans="1:16" s="27" customFormat="1" x14ac:dyDescent="0.25">
      <c r="A9" s="45">
        <v>3</v>
      </c>
      <c r="B9" s="42" t="s">
        <v>26</v>
      </c>
      <c r="C9" s="43" t="s">
        <v>27</v>
      </c>
      <c r="D9" s="46">
        <v>8</v>
      </c>
      <c r="E9" s="44">
        <v>1205.7</v>
      </c>
      <c r="F9" s="44">
        <v>1241.8699999999999</v>
      </c>
      <c r="G9" s="44">
        <v>1265.99</v>
      </c>
      <c r="H9" s="18">
        <f t="shared" si="5"/>
        <v>1237.8533333333332</v>
      </c>
      <c r="I9" s="24">
        <f t="shared" si="6"/>
        <v>1237.8533333333332</v>
      </c>
      <c r="J9" s="7">
        <f t="shared" si="7"/>
        <v>9902.8266666666659</v>
      </c>
      <c r="K9" s="25">
        <f t="shared" si="8"/>
        <v>30.345036387082018</v>
      </c>
      <c r="L9" s="25">
        <f t="shared" si="9"/>
        <v>2.45142421722676</v>
      </c>
      <c r="M9" s="26">
        <f t="shared" si="10"/>
        <v>9902.8266666666659</v>
      </c>
      <c r="N9" s="26">
        <f t="shared" si="11"/>
        <v>1237.8533333333332</v>
      </c>
      <c r="O9" s="26">
        <f t="shared" si="12"/>
        <v>1237.8499999999999</v>
      </c>
      <c r="P9" s="26">
        <f t="shared" si="13"/>
        <v>9902.7999999999993</v>
      </c>
    </row>
    <row r="10" spans="1:16" x14ac:dyDescent="0.25">
      <c r="A10" s="47" t="s">
        <v>16</v>
      </c>
      <c r="B10" s="47"/>
      <c r="C10" s="40"/>
      <c r="D10" s="40"/>
      <c r="E10" s="32"/>
      <c r="F10" s="33"/>
      <c r="G10" s="34"/>
      <c r="H10" s="34"/>
      <c r="I10" s="35" t="s">
        <v>12</v>
      </c>
      <c r="J10" s="35"/>
      <c r="K10" s="35" t="s">
        <v>12</v>
      </c>
      <c r="L10" s="35" t="s">
        <v>12</v>
      </c>
      <c r="M10" s="35" t="s">
        <v>12</v>
      </c>
      <c r="N10" s="35" t="s">
        <v>12</v>
      </c>
      <c r="O10" s="35" t="s">
        <v>12</v>
      </c>
      <c r="P10" s="36">
        <f>SUM(P7:P9)</f>
        <v>26876.239999999998</v>
      </c>
    </row>
    <row r="11" spans="1:16" x14ac:dyDescent="0.25">
      <c r="D11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4.45" customHeight="1" x14ac:dyDescent="0.25">
      <c r="B12" s="39" t="s">
        <v>18</v>
      </c>
      <c r="C12" s="72">
        <v>26178.239999999998</v>
      </c>
      <c r="D12" s="38"/>
      <c r="E12" s="38" t="s">
        <v>28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ht="15" x14ac:dyDescent="0.25">
      <c r="B13"/>
      <c r="D13"/>
      <c r="E13" s="30"/>
      <c r="F13" s="30"/>
      <c r="G13" s="30"/>
      <c r="H13" s="31"/>
      <c r="I13" s="19"/>
    </row>
    <row r="14" spans="1:16" ht="15" x14ac:dyDescent="0.25">
      <c r="B14"/>
      <c r="D14"/>
      <c r="E14" s="30"/>
      <c r="F14" s="30"/>
      <c r="G14" s="30"/>
      <c r="H14" s="31"/>
      <c r="I14" s="19"/>
    </row>
    <row r="15" spans="1:16" ht="15" x14ac:dyDescent="0.25">
      <c r="B15" t="s">
        <v>23</v>
      </c>
      <c r="D15"/>
      <c r="E15"/>
      <c r="F15"/>
      <c r="G15"/>
      <c r="H15"/>
      <c r="I15" s="41"/>
    </row>
    <row r="16" spans="1:16" ht="15" x14ac:dyDescent="0.25">
      <c r="B16"/>
      <c r="D16"/>
      <c r="E16"/>
      <c r="F16"/>
      <c r="G16"/>
      <c r="H16"/>
      <c r="I16" s="41"/>
    </row>
    <row r="17" spans="2:9" ht="15" x14ac:dyDescent="0.25">
      <c r="B17"/>
      <c r="D17"/>
      <c r="E17"/>
      <c r="F17"/>
      <c r="G17"/>
      <c r="H17"/>
      <c r="I17" s="41"/>
    </row>
    <row r="18" spans="2:9" ht="15" x14ac:dyDescent="0.25">
      <c r="B18"/>
      <c r="D18"/>
      <c r="E18"/>
      <c r="F18"/>
      <c r="G18"/>
      <c r="H18"/>
      <c r="I18" s="41"/>
    </row>
    <row r="19" spans="2:9" ht="15" x14ac:dyDescent="0.25">
      <c r="B19"/>
      <c r="D19"/>
      <c r="E19"/>
      <c r="F19"/>
      <c r="G19"/>
      <c r="H19"/>
      <c r="I19" s="41"/>
    </row>
  </sheetData>
  <mergeCells count="10">
    <mergeCell ref="A10:B10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9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2026-08-26T15:23:56Z</dcterms:modified>
</cp:coreProperties>
</file>