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ВВ в работе\2026\25 Дмитриева\"/>
    </mc:Choice>
  </mc:AlternateContent>
  <xr:revisionPtr revIDLastSave="0" documentId="13_ncr:1_{036078BF-8815-4C4C-A77D-4A83FD945A6D}" xr6:coauthVersionLast="47" xr6:coauthVersionMax="47" xr10:uidLastSave="{00000000-0000-0000-0000-000000000000}"/>
  <bookViews>
    <workbookView xWindow="-16320" yWindow="-120" windowWidth="16440" windowHeight="28440" tabRatio="500" xr2:uid="{00000000-000D-0000-FFFF-FFFF00000000}"/>
  </bookViews>
  <sheets>
    <sheet name="Лист1" sheetId="1" r:id="rId1"/>
  </sheets>
  <definedNames>
    <definedName name="_xlnm.Print_Area" localSheetId="0">Лист1!$A$1:$L$18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13" i="1"/>
  <c r="K14" i="1"/>
  <c r="K15" i="1"/>
  <c r="J12" i="1"/>
  <c r="J13" i="1"/>
  <c r="J14" i="1"/>
  <c r="J15" i="1"/>
  <c r="I13" i="1"/>
  <c r="L13" i="1" s="1"/>
  <c r="I14" i="1"/>
  <c r="L14" i="1" s="1"/>
  <c r="I15" i="1"/>
  <c r="L15" i="1" s="1"/>
  <c r="I12" i="1"/>
  <c r="L12" i="1" s="1"/>
  <c r="I11" i="1" l="1"/>
  <c r="L11" i="1" s="1"/>
  <c r="J11" i="1" l="1"/>
  <c r="K11" i="1"/>
  <c r="L16" i="1" l="1"/>
</calcChain>
</file>

<file path=xl/sharedStrings.xml><?xml version="1.0" encoding="utf-8"?>
<sst xmlns="http://schemas.openxmlformats.org/spreadsheetml/2006/main" count="43" uniqueCount="36">
  <si>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</si>
  <si>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</si>
  <si>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</si>
  <si>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</si>
  <si>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</si>
  <si>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</si>
  <si>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</si>
  <si>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</si>
  <si>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</si>
  <si>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</si>
  <si>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 (рын)</t>
  </si>
  <si>
    <t>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</si>
  <si>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</si>
  <si>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1</t>
  </si>
  <si>
    <t>2</t>
  </si>
  <si>
    <t>Поставщик 1</t>
  </si>
  <si>
    <t>Поставщик 2</t>
  </si>
  <si>
    <t>Поставщик 3</t>
  </si>
  <si>
    <t>РАСЧЕТ НМЦК</t>
  </si>
  <si>
    <t>Средняя цена (руб.)</t>
  </si>
  <si>
    <t>Объект закупки</t>
  </si>
  <si>
    <t>3</t>
  </si>
  <si>
    <t>4</t>
  </si>
  <si>
    <t>5</t>
  </si>
  <si>
    <t>Кронштейн REXANT PROFI для двух мониторов 13"-32" с газлифтом</t>
  </si>
  <si>
    <t>Мышь проводная A4TECH Fstyler FM10, USB, 3 кнопки + 1 колесо-кнопка, оптическая, черная, 1147673</t>
  </si>
  <si>
    <t>Клавиатура Logitech K120, проводная, USB, мембранная, заводское нанесение кириллицы, черный [920-002522]</t>
  </si>
  <si>
    <t>Стойка ограждения RUSBARRIER с лентой 3 м BSLN-Х86333 BLACK red</t>
  </si>
  <si>
    <t>Уничтожитель документов ГЕЛЕОС DIN P-5, фрагмент 2х8мм, 9-10 лист70г/м2, CD/пластиковые карты/скрепки/скобы, 22 литра УМ22-5</t>
  </si>
  <si>
    <t>шт.</t>
  </si>
  <si>
    <t>25.72.14.190</t>
  </si>
  <si>
    <t>28.23.23.000</t>
  </si>
  <si>
    <t>Поставка техники и оборудования в 2026 году</t>
  </si>
  <si>
    <t>НМЦК составляет: 152 966 (сто пятьдесят две тысячи девятьсот шестьдесят шесть) рублей 91 копейка</t>
  </si>
  <si>
    <t>26.20.16.190</t>
  </si>
  <si>
    <t>25.11.23.119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</si>
</sst>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 applyAlignment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7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9"/>
  <sheetViews>
    <sheetView tabSelected="1" view="pageBreakPreview" zoomScaleNormal="100" zoomScaleSheetLayoutView="100" workbookViewId="0">
      <selection activeCell="B11" sqref="B11"/>
    </sheetView>
  </sheetViews>
  <sheetFormatPr defaultColWidth="9" defaultRowHeight="15" x14ac:dyDescent="0.25"/>
  <cols>
    <col min="1" max="1" width="7.85546875" customWidth="1"/>
    <col min="2" max="2" width="33.42578125" bestFit="1" customWidth="1"/>
    <col min="3" max="3" width="12.85546875" bestFit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4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4" ht="41.1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4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4" x14ac:dyDescent="0.25">
      <c r="A4" s="2"/>
      <c r="B4" s="2"/>
      <c r="C4" s="2"/>
      <c r="D4" s="2"/>
      <c r="E4" s="2"/>
      <c r="F4" s="3"/>
      <c r="G4" s="3"/>
      <c r="H4" s="3"/>
      <c r="I4" s="3"/>
      <c r="J4" s="4"/>
      <c r="K4" s="3"/>
    </row>
    <row r="5" spans="1:14" ht="27" customHeight="1" x14ac:dyDescent="0.25">
      <c r="A5" s="29" t="s">
        <v>20</v>
      </c>
      <c r="B5" s="29"/>
      <c r="C5" s="30" t="s">
        <v>32</v>
      </c>
      <c r="D5" s="31"/>
      <c r="E5" s="31"/>
      <c r="F5" s="31"/>
      <c r="G5" s="31"/>
      <c r="H5" s="31"/>
      <c r="I5" s="31"/>
      <c r="J5" s="31"/>
      <c r="K5" s="31"/>
      <c r="L5" s="32"/>
    </row>
    <row r="6" spans="1:14" ht="47.25" customHeight="1" x14ac:dyDescent="0.25">
      <c r="A6" s="29" t="s">
        <v>1</v>
      </c>
      <c r="B6" s="29"/>
      <c r="C6" s="30" t="s">
        <v>2</v>
      </c>
      <c r="D6" s="31"/>
      <c r="E6" s="31"/>
      <c r="F6" s="31"/>
      <c r="G6" s="31"/>
      <c r="H6" s="31"/>
      <c r="I6" s="31"/>
      <c r="J6" s="31"/>
      <c r="K6" s="31"/>
      <c r="L6" s="32"/>
    </row>
    <row r="7" spans="1:14" ht="42.75" customHeight="1" x14ac:dyDescent="0.25">
      <c r="A7" s="23" t="s">
        <v>18</v>
      </c>
      <c r="B7" s="24"/>
      <c r="C7" s="25"/>
      <c r="D7" s="25"/>
      <c r="E7" s="25"/>
      <c r="F7" s="25"/>
      <c r="G7" s="25"/>
      <c r="H7" s="25"/>
      <c r="I7" s="25"/>
      <c r="J7" s="25"/>
      <c r="K7" s="25"/>
      <c r="L7" s="26"/>
    </row>
    <row r="8" spans="1:14" ht="145.5" customHeight="1" x14ac:dyDescent="0.25">
      <c r="A8" s="27" t="s">
        <v>12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4" ht="42" customHeight="1" x14ac:dyDescent="0.25">
      <c r="A9" s="34" t="s">
        <v>3</v>
      </c>
      <c r="B9" s="34" t="s">
        <v>4</v>
      </c>
      <c r="C9" s="35" t="s">
        <v>5</v>
      </c>
      <c r="D9" s="34" t="s">
        <v>6</v>
      </c>
      <c r="E9" s="35" t="s">
        <v>7</v>
      </c>
      <c r="F9" s="5" t="s">
        <v>15</v>
      </c>
      <c r="G9" s="5" t="s">
        <v>16</v>
      </c>
      <c r="H9" s="5" t="s">
        <v>17</v>
      </c>
      <c r="I9" s="35" t="s">
        <v>19</v>
      </c>
      <c r="J9" s="6" t="s">
        <v>8</v>
      </c>
      <c r="K9" s="6" t="s">
        <v>9</v>
      </c>
      <c r="L9" s="16" t="s">
        <v>10</v>
      </c>
    </row>
    <row r="10" spans="1:14" ht="58.5" customHeight="1" x14ac:dyDescent="0.25">
      <c r="A10" s="34"/>
      <c r="B10" s="34"/>
      <c r="C10" s="35"/>
      <c r="D10" s="34"/>
      <c r="E10" s="35"/>
      <c r="F10" s="5" t="s">
        <v>11</v>
      </c>
      <c r="G10" s="5" t="s">
        <v>11</v>
      </c>
      <c r="H10" s="5" t="s">
        <v>11</v>
      </c>
      <c r="I10" s="35"/>
      <c r="J10" s="7"/>
      <c r="K10" s="7"/>
      <c r="L10" s="15"/>
    </row>
    <row r="11" spans="1:14" ht="25.5" x14ac:dyDescent="0.25">
      <c r="A11" s="8" t="s">
        <v>13</v>
      </c>
      <c r="B11" s="9" t="s">
        <v>24</v>
      </c>
      <c r="C11" s="21" t="s">
        <v>30</v>
      </c>
      <c r="D11" s="8" t="s">
        <v>29</v>
      </c>
      <c r="E11" s="17">
        <v>12</v>
      </c>
      <c r="F11" s="18">
        <v>4150</v>
      </c>
      <c r="G11" s="18">
        <v>4834.87</v>
      </c>
      <c r="H11" s="19">
        <v>4720.18</v>
      </c>
      <c r="I11" s="10">
        <f>ROUND((AVERAGE(F11:H11)),2)</f>
        <v>4568.3500000000004</v>
      </c>
      <c r="J11" s="11">
        <f t="shared" ref="J11:J15" si="0">STDEV(F11:H11)</f>
        <v>366.81192851378211</v>
      </c>
      <c r="K11" s="12">
        <f t="shared" ref="K11:K15" si="1">STDEV(F11:H11)/AVERAGE(F11:H11)</f>
        <v>8.0294182475900963E-2</v>
      </c>
      <c r="L11" s="5">
        <f>ROUND((I11*E11),2)</f>
        <v>54820.2</v>
      </c>
      <c r="M11" s="1"/>
      <c r="N11" s="1"/>
    </row>
    <row r="12" spans="1:14" ht="38.25" x14ac:dyDescent="0.25">
      <c r="A12" s="8" t="s">
        <v>14</v>
      </c>
      <c r="B12" s="9" t="s">
        <v>25</v>
      </c>
      <c r="C12" s="21" t="s">
        <v>34</v>
      </c>
      <c r="D12" s="8" t="s">
        <v>29</v>
      </c>
      <c r="E12" s="17">
        <v>12</v>
      </c>
      <c r="F12" s="18">
        <v>1030</v>
      </c>
      <c r="G12" s="20">
        <v>749</v>
      </c>
      <c r="H12" s="19">
        <v>950</v>
      </c>
      <c r="I12" s="10">
        <f>ROUND((AVERAGE(F12:H12)),2)</f>
        <v>909.67</v>
      </c>
      <c r="J12" s="11">
        <f t="shared" si="0"/>
        <v>144.77683976842863</v>
      </c>
      <c r="K12" s="12">
        <f t="shared" si="1"/>
        <v>0.15915372638522751</v>
      </c>
      <c r="L12" s="5">
        <f t="shared" ref="L12:L15" si="2">ROUND((I12*E12),2)</f>
        <v>10916.04</v>
      </c>
      <c r="M12" s="1"/>
      <c r="N12" s="1"/>
    </row>
    <row r="13" spans="1:14" ht="38.25" x14ac:dyDescent="0.25">
      <c r="A13" s="8" t="s">
        <v>21</v>
      </c>
      <c r="B13" s="9" t="s">
        <v>26</v>
      </c>
      <c r="C13" s="21" t="s">
        <v>34</v>
      </c>
      <c r="D13" s="8" t="s">
        <v>29</v>
      </c>
      <c r="E13" s="17">
        <v>12</v>
      </c>
      <c r="F13" s="18">
        <v>970</v>
      </c>
      <c r="G13" s="20">
        <v>999</v>
      </c>
      <c r="H13" s="19">
        <v>1099</v>
      </c>
      <c r="I13" s="10">
        <f t="shared" ref="I13:I15" si="3">ROUND((AVERAGE(F13:H13)),2)</f>
        <v>1022.67</v>
      </c>
      <c r="J13" s="11">
        <f t="shared" si="0"/>
        <v>67.678159943465758</v>
      </c>
      <c r="K13" s="12">
        <f t="shared" si="1"/>
        <v>6.6178122500129485E-2</v>
      </c>
      <c r="L13" s="5">
        <f t="shared" si="2"/>
        <v>12272.04</v>
      </c>
      <c r="M13" s="1"/>
      <c r="N13" s="1"/>
    </row>
    <row r="14" spans="1:14" ht="25.5" x14ac:dyDescent="0.25">
      <c r="A14" s="8" t="s">
        <v>22</v>
      </c>
      <c r="B14" s="22" t="s">
        <v>27</v>
      </c>
      <c r="C14" s="21" t="s">
        <v>35</v>
      </c>
      <c r="D14" s="8" t="s">
        <v>29</v>
      </c>
      <c r="E14" s="17">
        <v>12</v>
      </c>
      <c r="F14" s="18">
        <v>4320</v>
      </c>
      <c r="G14" s="20">
        <v>4440</v>
      </c>
      <c r="H14" s="19">
        <v>4582</v>
      </c>
      <c r="I14" s="10">
        <f t="shared" si="3"/>
        <v>4447.33</v>
      </c>
      <c r="J14" s="11">
        <f t="shared" si="0"/>
        <v>131.15385367320832</v>
      </c>
      <c r="K14" s="12">
        <f t="shared" si="1"/>
        <v>2.9490448285086568E-2</v>
      </c>
      <c r="L14" s="5">
        <f t="shared" si="2"/>
        <v>53367.96</v>
      </c>
      <c r="M14" s="1"/>
      <c r="N14" s="1"/>
    </row>
    <row r="15" spans="1:14" ht="51" x14ac:dyDescent="0.25">
      <c r="A15" s="8" t="s">
        <v>23</v>
      </c>
      <c r="B15" s="22" t="s">
        <v>28</v>
      </c>
      <c r="C15" s="21" t="s">
        <v>31</v>
      </c>
      <c r="D15" s="8" t="s">
        <v>29</v>
      </c>
      <c r="E15" s="17">
        <v>1</v>
      </c>
      <c r="F15" s="18">
        <v>20585</v>
      </c>
      <c r="G15" s="20">
        <v>22450</v>
      </c>
      <c r="H15" s="19">
        <v>21737</v>
      </c>
      <c r="I15" s="10">
        <f t="shared" si="3"/>
        <v>21590.67</v>
      </c>
      <c r="J15" s="11">
        <f t="shared" si="0"/>
        <v>941.07190656895784</v>
      </c>
      <c r="K15" s="12">
        <f t="shared" si="1"/>
        <v>4.3586977701890836E-2</v>
      </c>
      <c r="L15" s="5">
        <f t="shared" si="2"/>
        <v>21590.67</v>
      </c>
      <c r="M15" s="1"/>
      <c r="N15" s="1"/>
    </row>
    <row r="16" spans="1:14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13"/>
      <c r="L16" s="14">
        <f>SUM(L11:L15)</f>
        <v>152966.90999999997</v>
      </c>
    </row>
    <row r="17" spans="1:30" ht="36.75" customHeight="1" x14ac:dyDescent="0.25">
      <c r="A17" s="37" t="s">
        <v>33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9"/>
    </row>
    <row r="18" spans="1:30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</sheetData>
  <mergeCells count="17">
    <mergeCell ref="A19:L19"/>
    <mergeCell ref="D9:D10"/>
    <mergeCell ref="E9:E10"/>
    <mergeCell ref="A9:A10"/>
    <mergeCell ref="C9:C10"/>
    <mergeCell ref="B9:B10"/>
    <mergeCell ref="A16:J16"/>
    <mergeCell ref="I9:I10"/>
    <mergeCell ref="A17:AD17"/>
    <mergeCell ref="A18:AD18"/>
    <mergeCell ref="A7:L7"/>
    <mergeCell ref="A8:L8"/>
    <mergeCell ref="A2:L2"/>
    <mergeCell ref="A5:B5"/>
    <mergeCell ref="A6:B6"/>
    <mergeCell ref="C5:L5"/>
    <mergeCell ref="C6:L6"/>
  </mergeCells>
  <phoneticPr fontId="11" type="noConversion"/>
  <pageMargins left="0.24027777777777801" right="0.24027777777777801" top="0.05" bottom="0.209722222222222" header="0.51180555555555496" footer="0.51180555555555496"/>
  <pageSetup paperSize="9" scale="60" orientation="landscape" useFirstPageNumber="1" horizontalDpi="300" verticalDpi="300" r:id="rId1"/>
  <ignoredErrors>
    <ignoredError sqref="I11:K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Плаксун Василий Васильевич</cp:lastModifiedBy>
  <cp:revision>7</cp:revision>
  <cp:lastPrinted>2024-10-17T12:03:26Z</cp:lastPrinted>
  <dcterms:created xsi:type="dcterms:W3CDTF">2014-01-17T11:35:00Z</dcterms:created>
  <dcterms:modified xsi:type="dcterms:W3CDTF">2026-08-17T13:35:51Z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