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245" yWindow="135" windowWidth="10245" windowHeight="10290"/>
  </bookViews>
  <sheets>
    <sheet name="Расчёт НМЦК" sheetId="4" r:id="rId1"/>
    <sheet name="Лист1" sheetId="5" r:id="rId2"/>
  </sheets>
  <definedNames>
    <definedName name="_xlnm._FilterDatabase" localSheetId="0" hidden="1">'Расчёт НМЦК'!$B$3:$N$6</definedName>
    <definedName name="_xlnm.Print_Area" localSheetId="0">'Расчёт НМЦК'!$A$1:$N$6</definedName>
  </definedNames>
  <calcPr calcId="145621"/>
</workbook>
</file>

<file path=xl/calcChain.xml><?xml version="1.0" encoding="utf-8"?>
<calcChain xmlns="http://schemas.openxmlformats.org/spreadsheetml/2006/main">
  <c r="H5" i="4" l="1"/>
  <c r="I5" i="4" s="1"/>
  <c r="J5" i="4" s="1"/>
  <c r="K5" i="4"/>
  <c r="L5" i="4" s="1"/>
  <c r="M5" i="4" s="1"/>
  <c r="N5" i="4" s="1"/>
  <c r="N6" i="4" l="1"/>
</calcChain>
</file>

<file path=xl/sharedStrings.xml><?xml version="1.0" encoding="utf-8"?>
<sst xmlns="http://schemas.openxmlformats.org/spreadsheetml/2006/main" count="22" uniqueCount="22">
  <si>
    <t>В результате проведенного расчета Н(М)ЦК, ЦКЕП контракта составила, руб.:</t>
  </si>
  <si>
    <t>шт.</t>
  </si>
  <si>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</si>
  <si>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</si>
  <si>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</si>
  <si>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</si>
  <si>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</si>
  <si>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</si>
  <si>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</si>
  <si>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</si>
  <si>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</si>
  <si>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</si>
  <si>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</si>
  <si>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</si>
  <si>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</si>
  <si>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</si>
  <si>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</si>
  <si>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Приложение 1</t>
  </si>
  <si>
    <t>Узел термозакрепления Avision AM7640i/AM7630i</t>
  </si>
  <si>
    <t>Поставщик № 1 №178 от 26.06.2026</t>
  </si>
  <si>
    <t xml:space="preserve">Поставщик № 3 №136 от 26.06.2026 </t>
  </si>
  <si>
    <t>Поставщик №2 №96 от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</si>
</sst>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right"/>
    </xf>
    <xf numFmtId="0" fontId="1" fillId="2" borderId="0" xfId="0" applyFont="1" applyFill="1"/>
    <xf numFmtId="0" fontId="5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1" fontId="9" fillId="0" borderId="6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1" fillId="0" borderId="4" xfId="0" applyFont="1" applyBorder="1" applyAlignment="1"/>
    <xf numFmtId="0" fontId="1" fillId="0" borderId="3" xfId="0" applyFont="1" applyBorder="1" applyAlignment="1"/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3</xdr:row>
      <xdr:rowOff>952500</xdr:rowOff>
    </xdr:from>
    <xdr:to>
      <xdr:col>8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3</xdr:row>
      <xdr:rowOff>1238250</xdr:rowOff>
    </xdr:from>
    <xdr:to>
      <xdr:col>8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3</xdr:row>
      <xdr:rowOff>923925</xdr:rowOff>
    </xdr:from>
    <xdr:to>
      <xdr:col>8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1600200</xdr:rowOff>
    </xdr:from>
    <xdr:to>
      <xdr:col>10</xdr:col>
      <xdr:colOff>1504950</xdr:colOff>
      <xdr:row>3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5715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571500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"/>
  <sheetViews>
    <sheetView tabSelected="1" view="pageBreakPreview" topLeftCell="A2" zoomScale="85" zoomScaleNormal="85" zoomScaleSheetLayoutView="85" workbookViewId="0">
      <selection activeCell="G4" sqref="G4"/>
    </sheetView>
  </sheetViews>
  <sheetFormatPr defaultColWidth="9.140625" defaultRowHeight="12.75" x14ac:dyDescent="0.2"/>
  <cols>
    <col min="1" max="1" width="3.140625" style="1" customWidth="1"/>
    <col min="2" max="2" width="56" style="1" bestFit="1" customWidth="1"/>
    <col min="3" max="3" width="5.85546875" style="1" customWidth="1"/>
    <col min="4" max="4" width="6.85546875" style="1" customWidth="1"/>
    <col min="5" max="5" width="15" style="1" customWidth="1"/>
    <col min="6" max="6" width="14.7109375" style="1" customWidth="1"/>
    <col min="7" max="7" width="14.5703125" style="12" customWidth="1"/>
    <col min="8" max="8" width="15.5703125" style="1" customWidth="1"/>
    <col min="9" max="9" width="15.42578125" style="1" customWidth="1"/>
    <col min="10" max="10" width="14.28515625" style="1" customWidth="1"/>
    <col min="11" max="11" width="28" style="1" customWidth="1"/>
    <col min="12" max="12" width="12" style="1" customWidth="1"/>
    <col min="13" max="13" width="10.42578125" style="1" customWidth="1"/>
    <col min="14" max="14" width="15.85546875" style="1" customWidth="1"/>
    <col min="15" max="16384" width="9.140625" style="1"/>
  </cols>
  <sheetData>
    <row r="1" spans="1:28" x14ac:dyDescent="0.2">
      <c r="H1" s="25" t="s">
        <v>17</v>
      </c>
      <c r="I1" s="25"/>
      <c r="J1" s="25"/>
      <c r="K1" s="25"/>
      <c r="L1" s="25"/>
      <c r="M1" s="25"/>
      <c r="N1" s="25"/>
    </row>
    <row r="2" spans="1:28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39" customHeight="1" x14ac:dyDescent="0.2">
      <c r="A3" s="32" t="s">
        <v>15</v>
      </c>
      <c r="B3" s="23" t="s">
        <v>14</v>
      </c>
      <c r="C3" s="23" t="s">
        <v>13</v>
      </c>
      <c r="D3" s="23" t="s">
        <v>12</v>
      </c>
      <c r="E3" s="30" t="s">
        <v>11</v>
      </c>
      <c r="F3" s="30"/>
      <c r="G3" s="30"/>
      <c r="H3" s="31" t="s">
        <v>10</v>
      </c>
      <c r="I3" s="31"/>
      <c r="J3" s="31"/>
      <c r="K3" s="27" t="s">
        <v>9</v>
      </c>
      <c r="L3" s="28"/>
      <c r="M3" s="28"/>
      <c r="N3" s="29"/>
    </row>
    <row r="4" spans="1:28" ht="159" customHeight="1" x14ac:dyDescent="0.2">
      <c r="A4" s="32"/>
      <c r="B4" s="23"/>
      <c r="C4" s="23"/>
      <c r="D4" s="23"/>
      <c r="E4" s="11" t="s">
        <v>19</v>
      </c>
      <c r="F4" s="11" t="s">
        <v>21</v>
      </c>
      <c r="G4" s="11" t="s">
        <v>20</v>
      </c>
      <c r="H4" s="5" t="s">
        <v>8</v>
      </c>
      <c r="I4" s="5" t="s">
        <v>7</v>
      </c>
      <c r="J4" s="4" t="s">
        <v>6</v>
      </c>
      <c r="K4" s="3" t="s">
        <v>5</v>
      </c>
      <c r="L4" s="2" t="s">
        <v>4</v>
      </c>
      <c r="M4" s="2" t="s">
        <v>3</v>
      </c>
      <c r="N4" s="2" t="s">
        <v>2</v>
      </c>
    </row>
    <row r="5" spans="1:28" x14ac:dyDescent="0.2">
      <c r="A5" s="18">
        <v>1</v>
      </c>
      <c r="B5" s="19" t="s">
        <v>18</v>
      </c>
      <c r="C5" s="8" t="s">
        <v>1</v>
      </c>
      <c r="D5" s="20">
        <v>5</v>
      </c>
      <c r="E5" s="17">
        <v>43432</v>
      </c>
      <c r="F5" s="17">
        <v>42530</v>
      </c>
      <c r="G5" s="17">
        <v>47160</v>
      </c>
      <c r="H5" s="14">
        <f t="shared" ref="H5" si="0">AVERAGE(E5:G5)</f>
        <v>44374</v>
      </c>
      <c r="I5" s="15">
        <f t="shared" ref="I5" si="1">SQRT(((SUM((POWER(E5-H5,2)),(POWER(F5-H5,2)),(POWER(G5-H5,2)))/(COLUMNS(E5:G5)-1))))</f>
        <v>2454.5362087367953</v>
      </c>
      <c r="J5" s="15">
        <f t="shared" ref="J5" si="2">I5/H5*100</f>
        <v>5.5314738557191037</v>
      </c>
      <c r="K5" s="16">
        <f t="shared" ref="K5" si="3">((D5/3)*(SUM(E5:G5)))</f>
        <v>221870</v>
      </c>
      <c r="L5" s="16">
        <f t="shared" ref="L5" si="4">K5/D5</f>
        <v>44374</v>
      </c>
      <c r="M5" s="16">
        <f t="shared" ref="M5" si="5">ROUND(L5,2)</f>
        <v>44374</v>
      </c>
      <c r="N5" s="16">
        <f t="shared" ref="N5" si="6">M5*D5</f>
        <v>221870</v>
      </c>
    </row>
    <row r="6" spans="1:28" s="10" customFormat="1" ht="15.75" customHeight="1" x14ac:dyDescent="0.2">
      <c r="A6" s="24" t="s">
        <v>0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9">
        <f>SUM(N5:N5)</f>
        <v>221870</v>
      </c>
    </row>
    <row r="7" spans="1:28" x14ac:dyDescent="0.2">
      <c r="B7" s="10"/>
      <c r="C7" s="10"/>
      <c r="D7" s="10"/>
      <c r="E7" s="10"/>
      <c r="F7" s="10"/>
      <c r="N7" s="7"/>
    </row>
    <row r="8" spans="1:28" x14ac:dyDescent="0.2">
      <c r="B8" s="10"/>
      <c r="C8" s="22"/>
      <c r="D8" s="22"/>
      <c r="E8" s="22"/>
      <c r="F8" s="10"/>
      <c r="N8" s="7"/>
    </row>
    <row r="9" spans="1:28" x14ac:dyDescent="0.2">
      <c r="B9" s="10"/>
      <c r="C9" s="22"/>
      <c r="D9" s="22"/>
      <c r="E9" s="22"/>
      <c r="F9" s="10"/>
      <c r="G9" s="13"/>
      <c r="H9" s="7"/>
    </row>
    <row r="10" spans="1:28" ht="15" customHeight="1" x14ac:dyDescent="0.2">
      <c r="B10" s="10"/>
      <c r="C10" s="21"/>
      <c r="D10" s="21"/>
      <c r="E10" s="21"/>
      <c r="F10" s="10"/>
    </row>
    <row r="11" spans="1:28" x14ac:dyDescent="0.2">
      <c r="B11" s="10"/>
      <c r="C11" s="22"/>
      <c r="D11" s="22"/>
      <c r="E11" s="22"/>
      <c r="F11" s="10"/>
    </row>
    <row r="12" spans="1:28" x14ac:dyDescent="0.2">
      <c r="B12" s="10"/>
      <c r="C12" s="10"/>
      <c r="D12" s="10"/>
      <c r="E12" s="10"/>
      <c r="F12" s="10"/>
    </row>
    <row r="13" spans="1:28" x14ac:dyDescent="0.2">
      <c r="B13" s="10"/>
      <c r="C13" s="10"/>
      <c r="D13" s="10"/>
      <c r="E13" s="10"/>
      <c r="F13" s="10"/>
    </row>
    <row r="14" spans="1:28" x14ac:dyDescent="0.2">
      <c r="B14" s="10"/>
      <c r="C14" s="10"/>
      <c r="D14" s="10"/>
      <c r="E14" s="10"/>
      <c r="F14" s="10"/>
    </row>
    <row r="15" spans="1:28" x14ac:dyDescent="0.2">
      <c r="B15" s="10"/>
      <c r="C15" s="10"/>
      <c r="D15" s="10"/>
      <c r="E15" s="10"/>
      <c r="F15" s="10"/>
    </row>
  </sheetData>
  <autoFilter ref="B3:N6"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1" showButton="0"/>
  </autoFilter>
  <sortState ref="B5:N95">
    <sortCondition ref="K5:K95"/>
  </sortState>
  <mergeCells count="14">
    <mergeCell ref="H1:N1"/>
    <mergeCell ref="A2:N2"/>
    <mergeCell ref="K3:N3"/>
    <mergeCell ref="E3:G3"/>
    <mergeCell ref="H3:J3"/>
    <mergeCell ref="A3:A4"/>
    <mergeCell ref="B3:B4"/>
    <mergeCell ref="C3:C4"/>
    <mergeCell ref="C10:E10"/>
    <mergeCell ref="C11:E11"/>
    <mergeCell ref="D3:D4"/>
    <mergeCell ref="A6:M6"/>
    <mergeCell ref="C8:E8"/>
    <mergeCell ref="C9:E9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G8" sqref="G8:G63"/>
    </sheetView>
  </sheetViews>
  <sheetFormatPr defaultRowHeight="15" x14ac:dyDescent="0.25"/>
  <sheetData>
    <row r="1" spans="1:1" x14ac:dyDescent="0.25">
      <c r="A1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Расчёт НМЦК</vt:lpstr>
      <vt:lpstr>Лист1</vt:lpstr>
      <vt:lpstr>'Расчёт НМЦК'!Область_печати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Макина Ольга Юрьевна</cp:lastModifiedBy>
  <cp:lastPrinted>2020-03-19T05:01:32Z</cp:lastPrinted>
  <dcterms:created xsi:type="dcterms:W3CDTF">2017-04-24T23:08:05Z</dcterms:created>
  <dcterms:modified xsi:type="dcterms:W3CDTF">2026-06-29T02:31:34Z</dcterms:modified>
</cp:coreProperties>
</file>