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K:\ТОРГИ\2026\Договоры\340 Строит. мат\Штукатурка, цемент и тд\"/>
    </mc:Choice>
  </mc:AlternateContent>
  <xr:revisionPtr revIDLastSave="0" documentId="13_ncr:1_{78D8C40F-66FA-4431-B75A-8EDAEFD292A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" i="1" l="1"/>
  <c r="M16" i="1"/>
  <c r="M17" i="1"/>
  <c r="M18" i="1"/>
  <c r="M19" i="1"/>
  <c r="I16" i="1" l="1"/>
  <c r="J16" i="1" s="1"/>
  <c r="K16" i="1" s="1"/>
  <c r="I17" i="1"/>
  <c r="J17" i="1" s="1"/>
  <c r="K17" i="1" s="1"/>
  <c r="I18" i="1"/>
  <c r="J18" i="1" s="1"/>
  <c r="K18" i="1" s="1"/>
  <c r="I19" i="1"/>
  <c r="J19" i="1" s="1"/>
  <c r="K19" i="1" s="1"/>
  <c r="I15" i="1"/>
  <c r="J15" i="1" s="1"/>
  <c r="K15" i="1" s="1"/>
  <c r="M20" i="1" l="1"/>
</calcChain>
</file>

<file path=xl/sharedStrings.xml><?xml version="1.0" encoding="utf-8"?>
<sst xmlns="http://schemas.openxmlformats.org/spreadsheetml/2006/main" count="68" uniqueCount="64">
  <si>
    <t xml:space="preserve">Приложение №1 </t>
  </si>
  <si>
    <t>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</si>
  <si>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t xml:space="preserve">Обоснование начальной (максимальной) цены контракта
</t>
  </si>
  <si>
    <t>(указывается предмет контракта)</t>
  </si>
  <si>
    <t>Дата подготовки обоснования НМЦК:</t>
  </si>
  <si>
    <t>Используемый метод определения НМЦК с обоснованием:</t>
  </si>
  <si>
    <t>Метод сопоставимых рыночных цен (анализа рынка) -приоритетный (ч. 6 ст. 22 Закона N 44-ФЗ)</t>
  </si>
  <si>
    <t>№</t>
  </si>
  <si>
    <t>Наименование товара</t>
  </si>
  <si>
    <t>ОКПД</t>
  </si>
  <si>
    <t>Ед.измерения</t>
  </si>
  <si>
    <t>Количество</t>
  </si>
  <si>
    <t>Цены, руб.</t>
  </si>
  <si>
    <t>Однородность значений</t>
  </si>
  <si>
    <t>Средняя цена, (руб.)</t>
  </si>
  <si>
    <t xml:space="preserve">Сумма (руб.)
</t>
  </si>
  <si>
    <t>Предложение 1</t>
  </si>
  <si>
    <t>Предложение 2</t>
  </si>
  <si>
    <t>Предложение3</t>
  </si>
  <si>
    <t>Среднеарифме-тическая цена</t>
  </si>
  <si>
    <t xml:space="preserve">Среднее квадратичное отклонение </t>
  </si>
  <si>
    <t>Коэффициент вариации</t>
  </si>
  <si>
    <t>ИТОГО:</t>
  </si>
  <si>
    <t> Рассчет коэффициента для определения однородности цен производился по формуле, указанной в п. 3.20 Методических рекомендаций N 567. Коэффициент не превысил 33%.</t>
  </si>
  <si>
    <t>Ссылки:</t>
  </si>
  <si>
    <t>Специалист по закупкам</t>
  </si>
  <si>
    <t>(должность)</t>
  </si>
  <si>
    <t>подпись</t>
  </si>
  <si>
    <t>расшифровка подписи</t>
  </si>
  <si>
    <t>ИКЗ: 261671500149067150100100710000000000</t>
  </si>
  <si>
    <t>Поставка  строительных материалов</t>
  </si>
  <si>
    <t>23.64.10.110</t>
  </si>
  <si>
    <t>кг</t>
  </si>
  <si>
    <t>Смесь сухая строительная (штукатурка)</t>
  </si>
  <si>
    <t>Штукатурка</t>
  </si>
  <si>
    <t>https://rf.petrovich.ru/product/502671/?ysclid=mspss9llk748524436#properties</t>
  </si>
  <si>
    <t>https://www.bafus.ru/product/starateli-shtukaturka-cementnaya-25-kg-seraya/?ysclid=mspt9y9ru9746788431</t>
  </si>
  <si>
    <t>https://smolensk.lemanapro.ru/product/shtukaturka-cementnaya-bergauf-bau-putz-zement-25-kg-11891865/</t>
  </si>
  <si>
    <t>23.51.12.130</t>
  </si>
  <si>
    <t>Цемент М-500</t>
  </si>
  <si>
    <t>https://smolensk.lemanapro.ru/product/cement-cemros-m500-cem-i-425-n-25-kg-14535305/</t>
  </si>
  <si>
    <t>Цемент</t>
  </si>
  <si>
    <t>https://keramstroi.ru/catalog/sukhie_smesi/tsement/portlandtsement_arg1_m500_25_kg/#char</t>
  </si>
  <si>
    <t>https://cementm500.su/catalog/cement/cement-cem-i-425n-magma-25/</t>
  </si>
  <si>
    <t>Грунтовка универсальная</t>
  </si>
  <si>
    <t>л</t>
  </si>
  <si>
    <t>20.30.11.130</t>
  </si>
  <si>
    <t>Грунтовка</t>
  </si>
  <si>
    <t>https://stroylan.ru/catalog/p/gruntovki144/gruntovka_ceresit_czerezit_ct_17_universalnaya_morozostojkaya_10_l_ostrm_3872493/?ysclid=mspynn1hwu103250387</t>
  </si>
  <si>
    <t>https://smolensk.lemanapro.ru/product/gruntovka-universalnaya-glubokogo-proniknoveniya-ekspert-10-l-82607814/?ysclid=mspyvt0k3291885631&amp;utm_referrer=https%3A%2F%2Fyandex.ru%2Fsearch%3Ftext%3D%25D0%2593%25D1%2580%25D1%2583%25D0%25BD%25D1%2582%25D0%25BE%25D0%25B2%25D0%25BA%25D0%25B0%2B%25D1%2583%25D0%25BD%25D0%25B8%25D0%25B2%25D0%25B5%25D1%2580%25D1%2581%25D0%25B0%25D0%25BB%25D1%258C%25D0%25BD%25D0%25B0%25D1%258F%26source%3Dtabbar%26lr%3D10796#characteristics</t>
  </si>
  <si>
    <t>https://smolensk.poryadok.ru/catalog/gruntovki/1422368/?utm_source=yandex_product_search</t>
  </si>
  <si>
    <t>Смесь сухая строительная (шпатлевка)</t>
  </si>
  <si>
    <t>шпаклевка</t>
  </si>
  <si>
    <t>https://smolensk.lemanapro.ru/product/shpaklevka-cementnaya-finishnaya-bergauf-finish-zement-20-kg-18304740/?ysclid=msq081l3d4794674202</t>
  </si>
  <si>
    <t>https://terremontadv.ru/catalog/shtukaturki/terramiks_patti_belyy_20kg_tonkosloynaya_remontnaya_smes_dlya_zadelyvaniya_melkikh_treshchin/?ysclid=msq0bz33hp815677994</t>
  </si>
  <si>
    <t>https://remontdoma24.ru/shpaklevka-tsementnaja-belaja-ilmaks-6400-finishnaja-20kg-05-5mm-</t>
  </si>
  <si>
    <t>20.52.10.190</t>
  </si>
  <si>
    <t>клей</t>
  </si>
  <si>
    <t>https://www.vseinstrumenti.ru/product/klej-dlya-kommercheskogo-pvh-linoleuma-homakoll-148-prof-28-kg-vodno-dispersionnyj-4680136700614-14356481/#characteristics</t>
  </si>
  <si>
    <t>https://www.remont3000.ru/catalog/kley_dlya_napolnykh_pokrytiy/pufas_522_kley_dlya_kommercheskogo_linoleuma_14kg/?ysclid=msr6jmk5zq208982014</t>
  </si>
  <si>
    <t>https://rf.petrovich.ru/product/675761/?ysclid=msr6pr15xa428417986</t>
  </si>
  <si>
    <t>Бабина В.С.</t>
  </si>
  <si>
    <t>13.08.2026г</t>
  </si>
  <si>
    <t>Клей для коммерческого линолеума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</si>
</sst>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0"/>
      <color theme="10"/>
      <name val="Calibri"/>
      <family val="2"/>
      <charset val="204"/>
    </font>
    <font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46">
    <xf numFmtId="0" fontId="0" fillId="0" borderId="0" xfId="0"/>
    <xf numFmtId="0" fontId="4" fillId="0" borderId="0" xfId="0" applyFont="1"/>
    <xf numFmtId="0" fontId="5" fillId="0" borderId="0" xfId="0" applyFont="1" applyAlignment="1">
      <alignment horizontal="left" vertical="center" indent="15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4" fillId="0" borderId="3" xfId="0" applyFont="1" applyBorder="1"/>
    <xf numFmtId="0" fontId="5" fillId="0" borderId="0" xfId="0" applyFont="1"/>
    <xf numFmtId="0" fontId="4" fillId="0" borderId="2" xfId="0" applyFont="1" applyBorder="1"/>
    <xf numFmtId="0" fontId="4" fillId="0" borderId="8" xfId="0" applyFont="1" applyBorder="1"/>
    <xf numFmtId="4" fontId="1" fillId="0" borderId="2" xfId="0" applyNumberFormat="1" applyFont="1" applyBorder="1"/>
    <xf numFmtId="0" fontId="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4" fontId="4" fillId="0" borderId="2" xfId="0" applyNumberFormat="1" applyFont="1" applyBorder="1" applyAlignment="1">
      <alignment horizontal="center"/>
    </xf>
    <xf numFmtId="4" fontId="4" fillId="0" borderId="2" xfId="0" applyNumberFormat="1" applyFont="1" applyBorder="1"/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/>
    <xf numFmtId="4" fontId="4" fillId="0" borderId="0" xfId="0" applyNumberFormat="1" applyFont="1"/>
    <xf numFmtId="0" fontId="9" fillId="0" borderId="0" xfId="0" applyFont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justify" vertical="center"/>
    </xf>
    <xf numFmtId="0" fontId="4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1" applyAlignment="1" applyProtection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2" fillId="0" borderId="0" xfId="1" applyAlignment="1" applyProtection="1">
      <alignment horizontal="left"/>
    </xf>
    <xf numFmtId="0" fontId="10" fillId="0" borderId="0" xfId="1" applyFont="1" applyAlignment="1" applyProtection="1">
      <alignment horizontal="left"/>
    </xf>
    <xf numFmtId="0" fontId="10" fillId="0" borderId="0" xfId="1" applyFont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3">
    <cellStyle name="Гиперссылка" xfId="1" builtinId="8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troylan.ru/catalog/p/gruntovki144/gruntovka_ceresit_czerezit_ct_17_universalnaya_morozostojkaya_10_l_ostrm_3872493/?ysclid=mspynn1hwu103250387" TargetMode="External"/><Relationship Id="rId13" Type="http://schemas.openxmlformats.org/officeDocument/2006/relationships/hyperlink" Target="https://www.vseinstrumenti.ru/product/klej-dlya-kommercheskogo-pvh-linoleuma-homakoll-148-prof-28-kg-vodno-dispersionnyj-4680136700614-14356481/" TargetMode="External"/><Relationship Id="rId3" Type="http://schemas.openxmlformats.org/officeDocument/2006/relationships/hyperlink" Target="https://www.bafus.ru/product/starateli-shtukaturka-cementnaya-25-kg-seraya/?ysclid=mspt9y9ru9746788431" TargetMode="External"/><Relationship Id="rId7" Type="http://schemas.openxmlformats.org/officeDocument/2006/relationships/hyperlink" Target="https://cementm500.su/catalog/cement/cement-cem-i-425n-magma-25/" TargetMode="External"/><Relationship Id="rId12" Type="http://schemas.openxmlformats.org/officeDocument/2006/relationships/hyperlink" Target="https://remontdoma24.ru/shpaklevka-tsementnaja-belaja-ilmaks-6400-finishnaja-20kg-05-5mm-" TargetMode="External"/><Relationship Id="rId2" Type="http://schemas.openxmlformats.org/officeDocument/2006/relationships/hyperlink" Target="https://rf.petrovich.ru/product/502671/?ysclid=mspss9llk748524436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consultantplus://offline/ref=D833979E70E696AE92584DA280381B40E7C74FCB171E7681A40ADECDED266245CAC09F9C10F90E32C78533D6D9F2E96121445C5900E3E8D2S3TBF" TargetMode="External"/><Relationship Id="rId6" Type="http://schemas.openxmlformats.org/officeDocument/2006/relationships/hyperlink" Target="https://keramstroi.ru/catalog/sukhie_smesi/tsement/portlandtsement_arg1_m500_25_kg/" TargetMode="External"/><Relationship Id="rId11" Type="http://schemas.openxmlformats.org/officeDocument/2006/relationships/hyperlink" Target="https://terremontadv.ru/catalog/shtukaturki/terramiks_patti_belyy_20kg_tonkosloynaya_remontnaya_smes_dlya_zadelyvaniya_melkikh_treshchin/?ysclid=msq0bz33hp815677994" TargetMode="External"/><Relationship Id="rId5" Type="http://schemas.openxmlformats.org/officeDocument/2006/relationships/hyperlink" Target="https://smolensk.lemanapro.ru/product/cement-cemros-m500-cem-i-425-n-25-kg-14535305/" TargetMode="External"/><Relationship Id="rId15" Type="http://schemas.openxmlformats.org/officeDocument/2006/relationships/hyperlink" Target="https://rf.petrovich.ru/product/675761/?ysclid=msr6pr15xa428417986" TargetMode="External"/><Relationship Id="rId10" Type="http://schemas.openxmlformats.org/officeDocument/2006/relationships/hyperlink" Target="https://smolensk.lemanapro.ru/product/shpaklevka-cementnaya-finishnaya-bergauf-finish-zement-20-kg-18304740/?ysclid=msq081l3d4794674202" TargetMode="External"/><Relationship Id="rId4" Type="http://schemas.openxmlformats.org/officeDocument/2006/relationships/hyperlink" Target="https://smolensk.lemanapro.ru/product/shtukaturka-cementnaya-bergauf-bau-putz-zement-25-kg-11891865/" TargetMode="External"/><Relationship Id="rId9" Type="http://schemas.openxmlformats.org/officeDocument/2006/relationships/hyperlink" Target="https://smolensk.poryadok.ru/catalog/gruntovki/1422368/?utm_source=yandex_product_search" TargetMode="External"/><Relationship Id="rId14" Type="http://schemas.openxmlformats.org/officeDocument/2006/relationships/hyperlink" Target="https://www.remont3000.ru/catalog/kley_dlya_napolnykh_pokrytiy/pufas_522_kley_dlya_kommercheskogo_linoleuma_14kg/?ysclid=msr6jmk5zq20898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49"/>
  <sheetViews>
    <sheetView tabSelected="1" workbookViewId="0">
      <selection activeCell="C17" sqref="C17"/>
    </sheetView>
  </sheetViews>
  <sheetFormatPr defaultRowHeight="15" x14ac:dyDescent="0.25"/>
  <cols>
    <col min="1" max="1" width="7.42578125" customWidth="1"/>
    <col min="2" max="2" width="37.140625" customWidth="1"/>
    <col min="3" max="3" width="14.7109375" customWidth="1"/>
    <col min="4" max="4" width="11.5703125" style="22" customWidth="1"/>
    <col min="5" max="5" width="13.42578125" style="22" customWidth="1"/>
    <col min="6" max="8" width="12.5703125" customWidth="1"/>
    <col min="9" max="13" width="13.85546875" customWidth="1"/>
  </cols>
  <sheetData>
    <row r="2" spans="1:13" x14ac:dyDescent="0.25">
      <c r="E2" s="26"/>
      <c r="F2" s="2"/>
      <c r="G2" s="2"/>
      <c r="L2" s="31" t="s">
        <v>0</v>
      </c>
      <c r="M2" s="31"/>
    </row>
    <row r="3" spans="1:13" x14ac:dyDescent="0.25">
      <c r="I3" s="32" t="s">
        <v>1</v>
      </c>
      <c r="J3" s="32"/>
      <c r="K3" s="32"/>
      <c r="L3" s="32"/>
      <c r="M3" s="32"/>
    </row>
    <row r="4" spans="1:13" x14ac:dyDescent="0.25">
      <c r="I4" s="32"/>
      <c r="J4" s="32"/>
      <c r="K4" s="32"/>
      <c r="L4" s="32"/>
      <c r="M4" s="32"/>
    </row>
    <row r="5" spans="1:13" ht="30.75" customHeight="1" x14ac:dyDescent="0.25">
      <c r="I5" s="32"/>
      <c r="J5" s="32"/>
      <c r="K5" s="32"/>
      <c r="L5" s="32"/>
      <c r="M5" s="32"/>
    </row>
    <row r="6" spans="1:13" x14ac:dyDescent="0.25">
      <c r="E6" s="27"/>
      <c r="F6" s="4"/>
      <c r="G6" s="4"/>
      <c r="H6" s="4"/>
    </row>
    <row r="7" spans="1:13" ht="36.75" customHeight="1" x14ac:dyDescent="0.25">
      <c r="A7" s="33" t="s">
        <v>2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3" x14ac:dyDescent="0.25">
      <c r="A8" s="1"/>
      <c r="B8" s="35" t="s">
        <v>29</v>
      </c>
      <c r="C8" s="35"/>
      <c r="D8" s="35"/>
      <c r="E8" s="35"/>
      <c r="F8" s="35"/>
      <c r="G8" s="35"/>
      <c r="H8" s="1"/>
      <c r="I8" s="1"/>
      <c r="J8" s="1"/>
      <c r="K8" s="1"/>
      <c r="L8" s="1"/>
      <c r="M8" s="1"/>
    </row>
    <row r="9" spans="1:13" x14ac:dyDescent="0.25">
      <c r="A9" s="1"/>
      <c r="B9" s="5" t="s">
        <v>30</v>
      </c>
      <c r="C9" s="5"/>
      <c r="D9" s="21"/>
      <c r="E9" s="21"/>
      <c r="F9" s="5"/>
      <c r="G9" s="5"/>
      <c r="H9" s="5"/>
      <c r="I9" s="1"/>
      <c r="J9" s="1"/>
      <c r="K9" s="1" t="s">
        <v>62</v>
      </c>
      <c r="L9" s="1"/>
      <c r="M9" s="1"/>
    </row>
    <row r="10" spans="1:13" x14ac:dyDescent="0.25">
      <c r="A10" s="1"/>
      <c r="D10" s="3" t="s">
        <v>3</v>
      </c>
      <c r="E10" s="24"/>
      <c r="F10" s="1"/>
      <c r="G10" s="1"/>
      <c r="H10" s="1"/>
      <c r="J10" s="34" t="s">
        <v>4</v>
      </c>
      <c r="K10" s="34"/>
      <c r="L10" s="34"/>
    </row>
    <row r="11" spans="1:13" x14ac:dyDescent="0.25">
      <c r="A11" s="30" t="s">
        <v>5</v>
      </c>
      <c r="B11" s="30"/>
      <c r="C11" s="30"/>
      <c r="D11" s="30"/>
      <c r="E11" s="30"/>
      <c r="F11" s="30" t="s">
        <v>6</v>
      </c>
      <c r="G11" s="30"/>
      <c r="H11" s="30"/>
      <c r="I11" s="30"/>
      <c r="J11" s="30"/>
      <c r="K11" s="30"/>
      <c r="L11" s="30"/>
      <c r="M11" s="30"/>
    </row>
    <row r="12" spans="1:13" x14ac:dyDescent="0.25">
      <c r="A12" s="1"/>
    </row>
    <row r="13" spans="1:13" x14ac:dyDescent="0.25">
      <c r="A13" s="28" t="s">
        <v>7</v>
      </c>
      <c r="B13" s="28" t="s">
        <v>8</v>
      </c>
      <c r="C13" s="28" t="s">
        <v>9</v>
      </c>
      <c r="D13" s="28" t="s">
        <v>10</v>
      </c>
      <c r="E13" s="28" t="s">
        <v>11</v>
      </c>
      <c r="F13" s="36" t="s">
        <v>12</v>
      </c>
      <c r="G13" s="37"/>
      <c r="H13" s="37"/>
      <c r="I13" s="36" t="s">
        <v>13</v>
      </c>
      <c r="J13" s="37"/>
      <c r="K13" s="38"/>
      <c r="L13" s="28" t="s">
        <v>14</v>
      </c>
      <c r="M13" s="28" t="s">
        <v>15</v>
      </c>
    </row>
    <row r="14" spans="1:13" ht="57" x14ac:dyDescent="0.25">
      <c r="A14" s="29"/>
      <c r="B14" s="29"/>
      <c r="C14" s="29"/>
      <c r="D14" s="29"/>
      <c r="E14" s="29"/>
      <c r="F14" s="10" t="s">
        <v>16</v>
      </c>
      <c r="G14" s="10" t="s">
        <v>17</v>
      </c>
      <c r="H14" s="10" t="s">
        <v>18</v>
      </c>
      <c r="I14" s="10" t="s">
        <v>19</v>
      </c>
      <c r="J14" s="10" t="s">
        <v>20</v>
      </c>
      <c r="K14" s="10" t="s">
        <v>21</v>
      </c>
      <c r="L14" s="29"/>
      <c r="M14" s="29"/>
    </row>
    <row r="15" spans="1:13" x14ac:dyDescent="0.25">
      <c r="A15" s="11">
        <v>1</v>
      </c>
      <c r="B15" s="7" t="s">
        <v>33</v>
      </c>
      <c r="C15" s="7" t="s">
        <v>31</v>
      </c>
      <c r="D15" s="11" t="s">
        <v>32</v>
      </c>
      <c r="E15" s="14">
        <v>750</v>
      </c>
      <c r="F15" s="9">
        <v>16.32</v>
      </c>
      <c r="G15" s="9">
        <v>13.16</v>
      </c>
      <c r="H15" s="9">
        <v>15</v>
      </c>
      <c r="I15" s="12">
        <f>AVERAGE(F15:H15)</f>
        <v>14.826666666666668</v>
      </c>
      <c r="J15" s="11">
        <f>SQRT(SUM(POWER(F15-I15,2),POWER(G15-I15,2),POWER(H15-I15,2))/2)</f>
        <v>1.5871147826585617</v>
      </c>
      <c r="K15" s="11">
        <f>J15/I15*100</f>
        <v>10.70446121397411</v>
      </c>
      <c r="L15" s="13">
        <v>14.83</v>
      </c>
      <c r="M15" s="13">
        <f>L15*E15</f>
        <v>11122.5</v>
      </c>
    </row>
    <row r="16" spans="1:13" x14ac:dyDescent="0.25">
      <c r="A16" s="11">
        <v>2</v>
      </c>
      <c r="B16" s="7" t="s">
        <v>39</v>
      </c>
      <c r="C16" s="7" t="s">
        <v>38</v>
      </c>
      <c r="D16" s="11" t="s">
        <v>32</v>
      </c>
      <c r="E16" s="14">
        <v>500</v>
      </c>
      <c r="F16" s="9">
        <v>10.72</v>
      </c>
      <c r="G16" s="9">
        <v>11.2</v>
      </c>
      <c r="H16" s="9">
        <v>13.4</v>
      </c>
      <c r="I16" s="12">
        <f t="shared" ref="I16:I19" si="0">AVERAGE(F16:H16)</f>
        <v>11.773333333333333</v>
      </c>
      <c r="J16" s="11">
        <f t="shared" ref="J16:J19" si="1">SQRT(SUM(POWER(F16-I16,2),POWER(G16-I16,2),POWER(H16-I16,2))/2)</f>
        <v>1.4290323066093831</v>
      </c>
      <c r="K16" s="11">
        <f t="shared" ref="K16:K19" si="2">J16/I16*100</f>
        <v>12.137873498947195</v>
      </c>
      <c r="L16" s="13">
        <v>11.77</v>
      </c>
      <c r="M16" s="13">
        <f t="shared" ref="M16:M19" si="3">L16*E16</f>
        <v>5885</v>
      </c>
    </row>
    <row r="17" spans="1:13" x14ac:dyDescent="0.25">
      <c r="A17" s="11">
        <v>3</v>
      </c>
      <c r="B17" s="7" t="s">
        <v>44</v>
      </c>
      <c r="C17" s="7" t="s">
        <v>46</v>
      </c>
      <c r="D17" s="11" t="s">
        <v>45</v>
      </c>
      <c r="E17" s="11">
        <v>50</v>
      </c>
      <c r="F17" s="7">
        <v>96</v>
      </c>
      <c r="G17" s="7">
        <v>85</v>
      </c>
      <c r="H17" s="7">
        <v>93.8</v>
      </c>
      <c r="I17" s="12">
        <f t="shared" si="0"/>
        <v>91.600000000000009</v>
      </c>
      <c r="J17" s="11">
        <f t="shared" si="1"/>
        <v>5.820652884342099</v>
      </c>
      <c r="K17" s="11">
        <f t="shared" si="2"/>
        <v>6.3544245462249984</v>
      </c>
      <c r="L17" s="13">
        <v>91.6</v>
      </c>
      <c r="M17" s="13">
        <f t="shared" si="3"/>
        <v>4580</v>
      </c>
    </row>
    <row r="18" spans="1:13" x14ac:dyDescent="0.25">
      <c r="A18" s="11">
        <v>4</v>
      </c>
      <c r="B18" s="7" t="s">
        <v>51</v>
      </c>
      <c r="C18" s="7" t="s">
        <v>31</v>
      </c>
      <c r="D18" s="11" t="s">
        <v>32</v>
      </c>
      <c r="E18" s="11">
        <v>400</v>
      </c>
      <c r="F18" s="7">
        <v>38.25</v>
      </c>
      <c r="G18" s="7">
        <v>36</v>
      </c>
      <c r="H18" s="7">
        <v>42.45</v>
      </c>
      <c r="I18" s="12">
        <f t="shared" si="0"/>
        <v>38.9</v>
      </c>
      <c r="J18" s="11">
        <f t="shared" si="1"/>
        <v>3.2737593069741719</v>
      </c>
      <c r="K18" s="11">
        <f t="shared" si="2"/>
        <v>8.415833694021007</v>
      </c>
      <c r="L18" s="13">
        <v>38.9</v>
      </c>
      <c r="M18" s="13">
        <f t="shared" si="3"/>
        <v>15560</v>
      </c>
    </row>
    <row r="19" spans="1:13" x14ac:dyDescent="0.25">
      <c r="A19" s="11">
        <v>5</v>
      </c>
      <c r="B19" s="7" t="s">
        <v>63</v>
      </c>
      <c r="C19" s="7" t="s">
        <v>56</v>
      </c>
      <c r="D19" s="11" t="s">
        <v>32</v>
      </c>
      <c r="E19" s="11">
        <v>60</v>
      </c>
      <c r="F19" s="7">
        <v>421.25</v>
      </c>
      <c r="G19" s="7">
        <v>560.64</v>
      </c>
      <c r="H19" s="7">
        <v>378.57</v>
      </c>
      <c r="I19" s="12">
        <f t="shared" si="0"/>
        <v>453.48666666666668</v>
      </c>
      <c r="J19" s="11">
        <f t="shared" si="1"/>
        <v>95.219605299188956</v>
      </c>
      <c r="K19" s="11">
        <f t="shared" si="2"/>
        <v>20.997222696556079</v>
      </c>
      <c r="L19" s="13">
        <v>453.49</v>
      </c>
      <c r="M19" s="13">
        <f t="shared" si="3"/>
        <v>27209.4</v>
      </c>
    </row>
    <row r="20" spans="1:13" x14ac:dyDescent="0.25">
      <c r="A20" s="39" t="s">
        <v>22</v>
      </c>
      <c r="B20" s="40"/>
      <c r="C20" s="40"/>
      <c r="D20" s="23"/>
      <c r="E20" s="23"/>
      <c r="F20" s="8"/>
      <c r="G20" s="8"/>
      <c r="H20" s="8"/>
      <c r="I20" s="8"/>
      <c r="J20" s="8"/>
      <c r="K20" s="8"/>
      <c r="L20" s="15"/>
      <c r="M20" s="13">
        <f>SUM(M15:M19)</f>
        <v>64356.9</v>
      </c>
    </row>
    <row r="21" spans="1:13" x14ac:dyDescent="0.25">
      <c r="A21" s="17"/>
      <c r="B21" s="17"/>
      <c r="C21" s="17"/>
      <c r="D21" s="24"/>
      <c r="E21" s="24"/>
      <c r="F21" s="1"/>
      <c r="G21" s="1"/>
      <c r="H21" s="1"/>
      <c r="I21" s="1"/>
      <c r="J21" s="1"/>
      <c r="K21" s="1"/>
      <c r="L21" s="1"/>
      <c r="M21" s="16"/>
    </row>
    <row r="22" spans="1:13" x14ac:dyDescent="0.25">
      <c r="A22" s="1"/>
      <c r="B22" s="43" t="s">
        <v>23</v>
      </c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</row>
    <row r="23" spans="1:13" x14ac:dyDescent="0.25">
      <c r="A23" s="1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3" hidden="1" x14ac:dyDescent="0.25">
      <c r="A24" s="6" t="s">
        <v>24</v>
      </c>
      <c r="B24" s="41"/>
      <c r="C24" s="41"/>
      <c r="D24" s="42"/>
      <c r="E24" s="42"/>
      <c r="F24" s="42"/>
      <c r="G24" s="42"/>
      <c r="H24" s="42"/>
      <c r="I24" s="42"/>
      <c r="J24" s="42"/>
    </row>
    <row r="25" spans="1:13" hidden="1" x14ac:dyDescent="0.25">
      <c r="A25" t="s">
        <v>34</v>
      </c>
      <c r="B25" s="25" t="s">
        <v>35</v>
      </c>
    </row>
    <row r="26" spans="1:13" hidden="1" x14ac:dyDescent="0.25">
      <c r="B26" s="25" t="s">
        <v>36</v>
      </c>
    </row>
    <row r="27" spans="1:13" hidden="1" x14ac:dyDescent="0.25">
      <c r="B27" s="25" t="s">
        <v>37</v>
      </c>
    </row>
    <row r="28" spans="1:13" hidden="1" x14ac:dyDescent="0.25"/>
    <row r="29" spans="1:13" hidden="1" x14ac:dyDescent="0.25">
      <c r="A29" t="s">
        <v>41</v>
      </c>
      <c r="B29" s="25" t="s">
        <v>40</v>
      </c>
    </row>
    <row r="30" spans="1:13" hidden="1" x14ac:dyDescent="0.25">
      <c r="B30" s="25" t="s">
        <v>42</v>
      </c>
    </row>
    <row r="31" spans="1:13" hidden="1" x14ac:dyDescent="0.25">
      <c r="B31" s="25" t="s">
        <v>43</v>
      </c>
    </row>
    <row r="32" spans="1:13" hidden="1" x14ac:dyDescent="0.25"/>
    <row r="33" spans="1:10" hidden="1" x14ac:dyDescent="0.25">
      <c r="A33" t="s">
        <v>47</v>
      </c>
      <c r="B33" s="25" t="s">
        <v>49</v>
      </c>
    </row>
    <row r="34" spans="1:10" hidden="1" x14ac:dyDescent="0.25">
      <c r="B34" s="25" t="s">
        <v>48</v>
      </c>
    </row>
    <row r="35" spans="1:10" hidden="1" x14ac:dyDescent="0.25">
      <c r="B35" s="25" t="s">
        <v>50</v>
      </c>
    </row>
    <row r="36" spans="1:10" hidden="1" x14ac:dyDescent="0.25"/>
    <row r="37" spans="1:10" hidden="1" x14ac:dyDescent="0.25">
      <c r="A37" t="s">
        <v>52</v>
      </c>
      <c r="B37" s="25" t="s">
        <v>53</v>
      </c>
    </row>
    <row r="38" spans="1:10" hidden="1" x14ac:dyDescent="0.25">
      <c r="B38" s="25" t="s">
        <v>54</v>
      </c>
    </row>
    <row r="39" spans="1:10" hidden="1" x14ac:dyDescent="0.25">
      <c r="B39" s="25" t="s">
        <v>55</v>
      </c>
    </row>
    <row r="40" spans="1:10" hidden="1" x14ac:dyDescent="0.25"/>
    <row r="41" spans="1:10" hidden="1" x14ac:dyDescent="0.25">
      <c r="A41" t="s">
        <v>57</v>
      </c>
      <c r="B41" s="25" t="s">
        <v>58</v>
      </c>
    </row>
    <row r="42" spans="1:10" hidden="1" x14ac:dyDescent="0.25">
      <c r="B42" s="25" t="s">
        <v>59</v>
      </c>
    </row>
    <row r="43" spans="1:10" hidden="1" x14ac:dyDescent="0.25">
      <c r="B43" s="25" t="s">
        <v>60</v>
      </c>
    </row>
    <row r="46" spans="1:10" x14ac:dyDescent="0.25">
      <c r="B46" s="20" t="s">
        <v>25</v>
      </c>
      <c r="C46" s="20"/>
      <c r="D46" s="24"/>
      <c r="E46" s="24"/>
      <c r="F46" s="1"/>
      <c r="G46" s="1"/>
      <c r="H46" s="45" t="s">
        <v>61</v>
      </c>
      <c r="I46" s="45"/>
      <c r="J46" s="45"/>
    </row>
    <row r="47" spans="1:10" x14ac:dyDescent="0.25">
      <c r="B47" s="18" t="s">
        <v>26</v>
      </c>
      <c r="C47" s="19"/>
      <c r="D47" s="24"/>
      <c r="E47" s="44" t="s">
        <v>27</v>
      </c>
      <c r="F47" s="44"/>
      <c r="G47" s="19"/>
      <c r="H47" s="44" t="s">
        <v>28</v>
      </c>
      <c r="I47" s="44"/>
      <c r="J47" s="44"/>
    </row>
    <row r="48" spans="1:10" x14ac:dyDescent="0.25">
      <c r="B48" s="3"/>
      <c r="C48" s="3"/>
      <c r="D48" s="24"/>
      <c r="E48" s="24"/>
      <c r="F48" s="1"/>
      <c r="G48" s="1"/>
      <c r="H48" s="1"/>
      <c r="I48" s="1"/>
    </row>
    <row r="49" spans="2:9" x14ac:dyDescent="0.25">
      <c r="B49" s="3"/>
      <c r="C49" s="3"/>
      <c r="D49" s="24"/>
      <c r="E49" s="24"/>
      <c r="F49" s="1"/>
      <c r="G49" s="1"/>
      <c r="H49" s="1"/>
      <c r="I49" s="1"/>
    </row>
  </sheetData>
  <mergeCells count="22">
    <mergeCell ref="A20:C20"/>
    <mergeCell ref="B24:J24"/>
    <mergeCell ref="B22:M23"/>
    <mergeCell ref="E47:F47"/>
    <mergeCell ref="H47:J47"/>
    <mergeCell ref="H46:J46"/>
    <mergeCell ref="M13:M14"/>
    <mergeCell ref="A11:E11"/>
    <mergeCell ref="F11:M11"/>
    <mergeCell ref="L2:M2"/>
    <mergeCell ref="I3:M5"/>
    <mergeCell ref="A7:M7"/>
    <mergeCell ref="J10:L10"/>
    <mergeCell ref="B8:G8"/>
    <mergeCell ref="A13:A14"/>
    <mergeCell ref="B13:B14"/>
    <mergeCell ref="C13:C14"/>
    <mergeCell ref="E13:E14"/>
    <mergeCell ref="L13:L14"/>
    <mergeCell ref="F13:H13"/>
    <mergeCell ref="I13:K13"/>
    <mergeCell ref="D13:D14"/>
  </mergeCells>
  <hyperlinks>
    <hyperlink ref="B22" r:id="rId1" display="consultantplus://offline/ref=D833979E70E696AE92584DA280381B40E7C74FCB171E7681A40ADECDED266245CAC09F9C10F90E32C78533D6D9F2E96121445C5900E3E8D2S3TBF" xr:uid="{00000000-0004-0000-0000-000000000000}"/>
    <hyperlink ref="B25" r:id="rId2" location="properties" xr:uid="{1404C76F-6A6F-4F05-B8B6-5C47E7AD3B11}"/>
    <hyperlink ref="B26" r:id="rId3" xr:uid="{94D4CDA9-C807-4B04-8BE9-08ACFAD5520F}"/>
    <hyperlink ref="B27" r:id="rId4" xr:uid="{987C1A5D-8F3C-4935-AEDD-E5BAA6EFD712}"/>
    <hyperlink ref="B29" r:id="rId5" xr:uid="{B073000B-8E48-4A28-9036-A186D7E4050E}"/>
    <hyperlink ref="B30" r:id="rId6" location="char" xr:uid="{7F3E63B5-27D7-4A05-9074-D151F742E1B9}"/>
    <hyperlink ref="B31" r:id="rId7" xr:uid="{94C05FA7-80C1-4780-B2DC-EC9EAAFB2A0C}"/>
    <hyperlink ref="B34" r:id="rId8" xr:uid="{CE278BAE-2E74-4B94-B63B-7736184309A5}"/>
    <hyperlink ref="B35" r:id="rId9" xr:uid="{5EAF35E4-93CB-49ED-B16F-2F6571EDD20E}"/>
    <hyperlink ref="B37" r:id="rId10" xr:uid="{B7231E4F-9C80-49D2-884A-B099C409916B}"/>
    <hyperlink ref="B38" r:id="rId11" xr:uid="{73DA7EB1-A717-4AB6-9B11-052DD0009343}"/>
    <hyperlink ref="B39" r:id="rId12" xr:uid="{69C7C4C2-A49B-44F7-9890-D18AE715CB70}"/>
    <hyperlink ref="B41" r:id="rId13" location="characteristics" xr:uid="{D528FE31-5CB1-42F3-AB14-79FF2F52D49F}"/>
    <hyperlink ref="B42" r:id="rId14" xr:uid="{CA884A4F-E628-4B20-B912-AB3F3F5D9AEC}"/>
    <hyperlink ref="B43" r:id="rId15" xr:uid="{F5440E8C-EF8B-41CE-AF16-ACBF80E78645}"/>
  </hyperlinks>
  <pageMargins left="0.70866141732283472" right="0.70866141732283472" top="0.74803149606299213" bottom="0.74803149606299213" header="0.31496062992125984" footer="0.31496062992125984"/>
  <pageSetup paperSize="9" scale="68" orientation="landscape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 Бабина</dc:creator>
  <cp:lastModifiedBy>Виктория Бабина</cp:lastModifiedBy>
  <cp:lastPrinted>2026-08-13T08:45:00Z</cp:lastPrinted>
  <dcterms:created xsi:type="dcterms:W3CDTF">2026-02-18T06:49:21Z</dcterms:created>
  <dcterms:modified xsi:type="dcterms:W3CDTF">2026-08-13T08:49:21Z</dcterms:modified>
</cp:coreProperties>
</file>