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♫ ПРОЦЕДУРЫ\♫ ПРОЦЕДУРЫ\1. MУЗЕЙ-ЗАКАЗЧИК\2026\2026=44-ФЗ\! БЕРЕЗКА\44. Огнезащитная обработка воздуховода ДУ-5\"/>
    </mc:Choice>
  </mc:AlternateContent>
  <xr:revisionPtr revIDLastSave="0" documentId="13_ncr:1_{2325E886-9D5B-4B7C-884E-1A01786478B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M12" i="1" l="1"/>
  <c r="L12" i="1"/>
  <c r="P12" i="1" s="1"/>
  <c r="N12" i="1" l="1"/>
</calcChain>
</file>

<file path=xl/sharedStrings.xml><?xml version="1.0" encoding="utf-8"?>
<sst xmlns="http://schemas.openxmlformats.org/spreadsheetml/2006/main" count="27" uniqueCount="26">
  <si>
    <t>Сформировано в системе СТАР - универсальном сервисе для работы с закупками РФ</t>
  </si>
  <si>
    <t>перейти в СТАР (https://star-pro.ru/nmccommon)</t>
  </si>
  <si>
    <t>ПРОТОКОЛ ПО ОБОСНОВАНИЮ НАЧАЛЬНОЙ (МАКСИМАЛЬНОЙ) ЦЕНЫ КОНТРАКТА. ДЛЯ ОПРЕДЕЛЕНИЯ НАЧАЛЬНОЙ (МАКСИМАЛЬНОЙ) ЦЕНЫ КОНТРАКТА ПРИМЕНЁН МЕТОД СОПОСТАВИМЫХ РЫНОЧНЫХ ЦЕН (АНАЛИЗА РЫНКА) В СООТВЕТСТВИИ С П.1 Ч.1, Ч.6 СТ.22 44-ФЗ.</t>
  </si>
  <si>
    <t>Расчет произведен в соответствии с Приказом Минэкономразвития России от 02.10.2013 N 567 на основании информации о ценах продукции, полученной по запросу заказчика (ч.5 ст.22 44-ФЗ) и (или) информации о ценах продукции, содержащейся в контрактах (п.1 ч.18 ст.22 44-ФЗ)</t>
  </si>
  <si>
    <t>предмет контракта</t>
  </si>
  <si>
    <t>№ п/п</t>
  </si>
  <si>
    <t>Наименование товара</t>
  </si>
  <si>
    <t>КТРУ</t>
  </si>
  <si>
    <t>ОКПД2</t>
  </si>
  <si>
    <t>Кол-во</t>
  </si>
  <si>
    <t>Ед. изм.</t>
  </si>
  <si>
    <t>Источник4</t>
  </si>
  <si>
    <t>Источник5</t>
  </si>
  <si>
    <t>Ср. ар. цена за ед. изм., руб.</t>
  </si>
  <si>
    <t xml:space="preserve">Ср. кв. откл. </t>
  </si>
  <si>
    <t>Коэфф. вариации</t>
  </si>
  <si>
    <t>НДС</t>
  </si>
  <si>
    <t>Н(М)ЦК, руб.</t>
  </si>
  <si>
    <t>Цена за ед., руб. / ссылка на контракт 44-ФЗ</t>
  </si>
  <si>
    <t>-</t>
  </si>
  <si>
    <t xml:space="preserve">Источник1 </t>
  </si>
  <si>
    <t xml:space="preserve">Источник2 </t>
  </si>
  <si>
    <t xml:space="preserve">Источник3 </t>
  </si>
  <si>
    <t>усл.ед.</t>
  </si>
  <si>
    <t>96.01.12.231</t>
  </si>
  <si>
    <t>Работы по приведению воздуховода дымоудаления в рабочее состояние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</si>
</sst>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#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12"/>
      <color rgb="FFFFFFFF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left" vertical="top" wrapText="1" shrinkToFit="1" readingOrder="1"/>
    </xf>
    <xf numFmtId="0" fontId="2" fillId="0" borderId="1" xfId="0" applyFont="1" applyBorder="1" applyAlignment="1">
      <alignment horizontal="center" vertical="center" wrapText="1" shrinkToFit="1" readingOrder="1"/>
    </xf>
    <xf numFmtId="0" fontId="2" fillId="0" borderId="2" xfId="0" applyFont="1" applyBorder="1" applyAlignment="1">
      <alignment horizontal="center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164" fontId="4" fillId="0" borderId="0" xfId="0" applyNumberFormat="1" applyFont="1" applyAlignment="1">
      <alignment horizontal="center" vertical="center" readingOrder="1"/>
    </xf>
    <xf numFmtId="0" fontId="2" fillId="0" borderId="5" xfId="0" applyFont="1" applyBorder="1" applyAlignment="1">
      <alignment horizontal="center" vertical="center" wrapText="1" shrinkToFit="1" readingOrder="1"/>
    </xf>
    <xf numFmtId="49" fontId="2" fillId="0" borderId="5" xfId="0" applyNumberFormat="1" applyFont="1" applyBorder="1" applyAlignment="1">
      <alignment horizontal="center" vertical="center" wrapText="1" shrinkToFit="1" readingOrder="1"/>
    </xf>
    <xf numFmtId="4" fontId="2" fillId="0" borderId="5" xfId="0" applyNumberFormat="1" applyFont="1" applyBorder="1" applyAlignment="1">
      <alignment horizontal="center" vertical="center" wrapText="1" shrinkToFit="1" readingOrder="1"/>
    </xf>
    <xf numFmtId="164" fontId="2" fillId="0" borderId="5" xfId="0" applyNumberFormat="1" applyFont="1" applyBorder="1" applyAlignment="1">
      <alignment horizontal="center" vertical="center" readingOrder="1"/>
    </xf>
    <xf numFmtId="4" fontId="2" fillId="0" borderId="5" xfId="0" applyNumberFormat="1" applyFont="1" applyBorder="1" applyAlignment="1">
      <alignment horizontal="center" vertical="center" readingOrder="1"/>
    </xf>
    <xf numFmtId="4" fontId="0" fillId="0" borderId="0" xfId="0" applyNumberFormat="1"/>
    <xf numFmtId="0" fontId="0" fillId="0" borderId="0" xfId="0" applyBorder="1" applyAlignment="1">
      <alignment vertical="center"/>
    </xf>
    <xf numFmtId="165" fontId="0" fillId="0" borderId="0" xfId="0" applyNumberFormat="1" applyBorder="1"/>
    <xf numFmtId="165" fontId="6" fillId="0" borderId="0" xfId="0" applyNumberFormat="1" applyFont="1" applyBorder="1"/>
    <xf numFmtId="164" fontId="4" fillId="0" borderId="5" xfId="0" applyNumberFormat="1" applyFont="1" applyBorder="1" applyAlignment="1">
      <alignment horizontal="center" vertical="center" wrapText="1" shrinkToFit="1" readingOrder="1"/>
    </xf>
    <xf numFmtId="164" fontId="2" fillId="0" borderId="5" xfId="0" applyNumberFormat="1" applyFont="1" applyFill="1" applyBorder="1" applyAlignment="1">
      <alignment horizontal="center" vertical="center" readingOrder="1"/>
    </xf>
    <xf numFmtId="0" fontId="1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0" fontId="4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center" wrapText="1" shrinkToFit="1" readingOrder="1"/>
    </xf>
    <xf numFmtId="0" fontId="2" fillId="0" borderId="1" xfId="0" applyFont="1" applyBorder="1" applyAlignment="1">
      <alignment horizontal="center" vertical="center" wrapText="1" shrinkToFit="1" readingOrder="1"/>
    </xf>
    <xf numFmtId="0" fontId="2" fillId="0" borderId="2" xfId="0" applyFont="1" applyBorder="1" applyAlignment="1">
      <alignment horizontal="center" vertical="center" wrapText="1" shrinkToFit="1" readingOrder="1"/>
    </xf>
    <xf numFmtId="0" fontId="2" fillId="0" borderId="6" xfId="0" applyFont="1" applyBorder="1" applyAlignment="1">
      <alignment horizontal="center" vertical="center" wrapText="1" shrinkToFit="1" readingOrder="1"/>
    </xf>
    <xf numFmtId="0" fontId="5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top" wrapText="1" shrinkToFit="1" readingOrder="1"/>
    </xf>
    <xf numFmtId="0" fontId="2" fillId="0" borderId="3" xfId="0" applyFont="1" applyBorder="1" applyAlignment="1">
      <alignment horizontal="left" vertical="top" wrapText="1" shrinkToFit="1" readingOrder="1"/>
    </xf>
    <xf numFmtId="0" fontId="2" fillId="0" borderId="5" xfId="0" applyFont="1" applyBorder="1" applyAlignment="1">
      <alignment horizontal="left" vertical="top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</xdr:colOff>
      <xdr:row>9</xdr:row>
      <xdr:rowOff>0</xdr:rowOff>
    </xdr:from>
    <xdr:ext cx="800100" cy="7810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133350</xdr:colOff>
      <xdr:row>8</xdr:row>
      <xdr:rowOff>561975</xdr:rowOff>
    </xdr:from>
    <xdr:ext cx="1219200" cy="7810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1506200" y="2867025"/>
          <a:ext cx="1219200" cy="781050"/>
        </a:xfrm>
        <a:prstGeom prst="rect">
          <a:avLst/>
        </a:prstGeom>
      </xdr:spPr>
    </xdr:pic>
    <xdr:clientData/>
  </xdr:oneCellAnchor>
  <xdr:oneCellAnchor>
    <xdr:from>
      <xdr:col>13</xdr:col>
      <xdr:colOff>85725</xdr:colOff>
      <xdr:row>9</xdr:row>
      <xdr:rowOff>38100</xdr:rowOff>
    </xdr:from>
    <xdr:ext cx="647700" cy="6858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848725" y="2990850"/>
          <a:ext cx="647700" cy="685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r-pro.ru/nmccom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Q19"/>
  <sheetViews>
    <sheetView tabSelected="1" workbookViewId="0">
      <selection activeCell="F19" sqref="F19"/>
    </sheetView>
  </sheetViews>
  <sheetFormatPr defaultRowHeight="15" x14ac:dyDescent="0.25"/>
  <cols>
    <col min="1" max="1" width="6" customWidth="1"/>
    <col min="2" max="2" width="35.140625" customWidth="1"/>
    <col min="3" max="3" width="12" customWidth="1"/>
    <col min="4" max="4" width="10.140625" customWidth="1"/>
    <col min="5" max="5" width="5.7109375" customWidth="1"/>
    <col min="6" max="6" width="8.5703125" customWidth="1"/>
    <col min="7" max="7" width="9.7109375" customWidth="1"/>
    <col min="8" max="9" width="10.28515625" customWidth="1"/>
    <col min="10" max="10" width="9.140625" customWidth="1"/>
    <col min="11" max="11" width="10.28515625" customWidth="1"/>
    <col min="12" max="12" width="9.140625" customWidth="1"/>
    <col min="13" max="13" width="13.28515625" customWidth="1"/>
    <col min="14" max="14" width="11.5703125" customWidth="1"/>
    <col min="15" max="15" width="9.28515625" customWidth="1"/>
    <col min="16" max="16" width="21.7109375" customWidth="1"/>
    <col min="17" max="17" width="16.28515625" customWidth="1"/>
  </cols>
  <sheetData>
    <row r="1" spans="1:17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ht="16.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7" ht="39.75" customHeight="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7" ht="48.75" customHeight="1" x14ac:dyDescent="0.2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7" ht="34.5" customHeight="1" x14ac:dyDescent="0.2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.5" customHeight="1" x14ac:dyDescent="0.25"/>
    <row r="7" spans="1:17" ht="16.5" customHeight="1" x14ac:dyDescent="0.25">
      <c r="A7" s="27" t="s">
        <v>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9" customHeight="1" x14ac:dyDescent="0.25"/>
    <row r="9" spans="1:17" ht="51" customHeight="1" x14ac:dyDescent="0.25">
      <c r="A9" s="22" t="s">
        <v>5</v>
      </c>
      <c r="B9" s="22" t="s">
        <v>6</v>
      </c>
      <c r="C9" s="22" t="s">
        <v>7</v>
      </c>
      <c r="D9" s="22" t="s">
        <v>8</v>
      </c>
      <c r="E9" s="22" t="s">
        <v>9</v>
      </c>
      <c r="F9" s="22" t="s">
        <v>10</v>
      </c>
      <c r="G9" s="3" t="s">
        <v>20</v>
      </c>
      <c r="H9" s="1" t="s">
        <v>21</v>
      </c>
      <c r="I9" s="1" t="s">
        <v>22</v>
      </c>
      <c r="J9" s="3" t="s">
        <v>11</v>
      </c>
      <c r="K9" s="1" t="s">
        <v>12</v>
      </c>
      <c r="L9" s="22" t="s">
        <v>13</v>
      </c>
      <c r="M9" s="4" t="s">
        <v>14</v>
      </c>
      <c r="N9" s="23" t="s">
        <v>15</v>
      </c>
      <c r="O9" s="24" t="s">
        <v>16</v>
      </c>
      <c r="P9" s="7" t="s">
        <v>17</v>
      </c>
      <c r="Q9" s="13"/>
    </row>
    <row r="10" spans="1:17" ht="7.5" customHeight="1" x14ac:dyDescent="0.25">
      <c r="A10" s="22"/>
      <c r="B10" s="22"/>
      <c r="C10" s="22"/>
      <c r="D10" s="22"/>
      <c r="E10" s="22"/>
      <c r="F10" s="22"/>
      <c r="G10" s="22" t="s">
        <v>18</v>
      </c>
      <c r="H10" s="22"/>
      <c r="I10" s="22"/>
      <c r="J10" s="22"/>
      <c r="K10" s="22"/>
      <c r="L10" s="22"/>
      <c r="M10" s="28"/>
      <c r="N10" s="23"/>
      <c r="O10" s="24"/>
      <c r="P10" s="29"/>
      <c r="Q10" s="26"/>
    </row>
    <row r="11" spans="1:17" ht="44.2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8"/>
      <c r="N11" s="2"/>
      <c r="O11" s="24"/>
      <c r="P11" s="29"/>
      <c r="Q11" s="26"/>
    </row>
    <row r="12" spans="1:17" ht="63.75" customHeight="1" x14ac:dyDescent="0.25">
      <c r="A12" s="7">
        <v>1</v>
      </c>
      <c r="B12" s="7" t="s">
        <v>25</v>
      </c>
      <c r="C12" s="7"/>
      <c r="D12" s="7" t="s">
        <v>24</v>
      </c>
      <c r="E12" s="9">
        <v>1</v>
      </c>
      <c r="F12" s="8" t="s">
        <v>23</v>
      </c>
      <c r="G12" s="10">
        <v>525000.16</v>
      </c>
      <c r="H12" s="10">
        <v>330120</v>
      </c>
      <c r="I12" s="17">
        <v>528948</v>
      </c>
      <c r="J12" s="7"/>
      <c r="K12" s="7"/>
      <c r="L12" s="10">
        <f t="shared" ref="L12" si="0">ROUND(AVERAGE(G12,H12,I12), 2)</f>
        <v>461356.05</v>
      </c>
      <c r="M12" s="11">
        <f t="shared" ref="M12" si="1">STDEV(G12,H12,I12)</f>
        <v>113670.89614781992</v>
      </c>
      <c r="N12" s="11">
        <f t="shared" ref="N12" si="2">M12/L12*100</f>
        <v>24.638431889604554</v>
      </c>
      <c r="O12" s="11" t="s">
        <v>19</v>
      </c>
      <c r="P12" s="16">
        <f t="shared" ref="P12" si="3">ROUND(E12*ROUND(L12*(100 + IF(ISNUMBER(O12), O12, 0))/100, 2), 2)</f>
        <v>461356.05</v>
      </c>
      <c r="Q12" s="14"/>
    </row>
    <row r="13" spans="1:17" ht="18.75" customHeight="1" x14ac:dyDescent="0.25">
      <c r="B13" s="5"/>
      <c r="P13" s="6"/>
      <c r="Q13" s="15"/>
    </row>
    <row r="14" spans="1:17" x14ac:dyDescent="0.25">
      <c r="P14" s="12"/>
    </row>
    <row r="15" spans="1:17" x14ac:dyDescent="0.25">
      <c r="P15" s="12"/>
    </row>
    <row r="16" spans="1:17" x14ac:dyDescent="0.25">
      <c r="P16" s="12"/>
    </row>
    <row r="17" spans="14:16" x14ac:dyDescent="0.25">
      <c r="P17" s="12"/>
    </row>
    <row r="18" spans="14:16" x14ac:dyDescent="0.25">
      <c r="P18" s="12"/>
    </row>
    <row r="19" spans="14:16" x14ac:dyDescent="0.25">
      <c r="N19" s="12"/>
      <c r="P19" s="12"/>
    </row>
  </sheetData>
  <mergeCells count="19">
    <mergeCell ref="Q10:Q11"/>
    <mergeCell ref="A7:P7"/>
    <mergeCell ref="G10:K11"/>
    <mergeCell ref="M10:M11"/>
    <mergeCell ref="P10:P11"/>
    <mergeCell ref="A1:P1"/>
    <mergeCell ref="A2:P2"/>
    <mergeCell ref="A3:P3"/>
    <mergeCell ref="A4:P4"/>
    <mergeCell ref="A9:A11"/>
    <mergeCell ref="B9:B11"/>
    <mergeCell ref="C9:C11"/>
    <mergeCell ref="D9:D11"/>
    <mergeCell ref="E9:E11"/>
    <mergeCell ref="F9:F11"/>
    <mergeCell ref="L9:L11"/>
    <mergeCell ref="N9:N10"/>
    <mergeCell ref="O9:O11"/>
    <mergeCell ref="A5:P5"/>
  </mergeCells>
  <hyperlinks>
    <hyperlink ref="A2" r:id="rId1" xr:uid="{00000000-0004-0000-0000-000000000000}"/>
  </hyperlinks>
  <pageMargins left="0.11811023622047245" right="0" top="0.15748031496062992" bottom="0" header="0.31496062992125984" footer="0.31496062992125984"/>
  <pageSetup paperSize="9" scale="6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А.Мокшанкина</cp:lastModifiedBy>
  <cp:lastPrinted>2026-08-05T11:52:20Z</cp:lastPrinted>
  <dcterms:created xsi:type="dcterms:W3CDTF">2024-07-04T09:42:34Z</dcterms:created>
  <dcterms:modified xsi:type="dcterms:W3CDTF">2026-08-25T12:08:37Z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