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N8" i="1" l="1"/>
  <c r="O8" i="1" s="1"/>
  <c r="P8" i="1" s="1"/>
  <c r="Q8" i="1" s="1"/>
  <c r="K8" i="1"/>
  <c r="L8" i="1" s="1"/>
  <c r="M8" i="1" s="1"/>
  <c r="I9" i="1"/>
  <c r="H9" i="1"/>
  <c r="G9" i="1"/>
  <c r="Q9" i="1" l="1"/>
</calcChain>
</file>

<file path=xl/sharedStrings.xml><?xml version="1.0" encoding="utf-8"?>
<sst xmlns="http://schemas.openxmlformats.org/spreadsheetml/2006/main" count="27" uniqueCount="27">
  <si>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Приложение</t>
  </si>
  <si>
    <t>Обоснование начальной (максимальной) цены контракта, цены контракта Используемый метод определения НМЦК - метод сопоставимых рыночных цен (анализ рынка) - ст.22 Федерального закона от 05.04.2013 г №44-ФЗ
Товары, цены на которые  представили условные поставщики, признаются однородными, т.к. коэффициент вариации не превышает 33%
  Расчет начальной цены за единицу продукции, 
установленной Заказчиком на момент проведения закупки*</t>
  </si>
  <si>
    <t>№</t>
  </si>
  <si>
    <t>Наименование предмета контракта</t>
  </si>
  <si>
    <t>Ед. изм</t>
  </si>
  <si>
    <t>Кол-во</t>
  </si>
  <si>
    <t>Коммерческие предложения (руб./ед.изм.), статистика,данные реестра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</si>
  <si>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</si>
  <si>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</si>
  <si>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</si>
  <si>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</si>
  <si>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(не должен превышать 33%)</t>
    </r>
  </si>
  <si>
    <r>
      <rPr>
        <sz val="12"/>
        <color indexed="8"/>
        <rFont val="Times New Roman"/>
        <family val="1"/>
        <charset val="204"/>
      </rPr>
  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</si>
  <si>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</si>
  <si>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до сотых долей после запятой (руб.)</t>
  </si>
  <si>
    <t>Н(М)ЦК, ЦКЕП контракта с учетом округления цены за единицу (руб.)</t>
  </si>
  <si>
    <t>Исполнитель:</t>
  </si>
  <si>
    <t>специалист по закупкам</t>
  </si>
  <si>
    <t>(должность)</t>
  </si>
  <si>
    <t xml:space="preserve">         (подпись/расшифровка подписи)</t>
  </si>
  <si>
    <t>______________  Е.О.Гайдунова</t>
  </si>
  <si>
    <t>Поставщик №1 Коммерческое предложение №1620 от  19.08.2026</t>
  </si>
  <si>
    <t>кг</t>
  </si>
  <si>
    <t>Оказание услуг по уничтожению (сжиганию) биологических отходов. Мясо птицы охлажденное, с истекшим сроком годности.</t>
  </si>
  <si>
    <t xml:space="preserve">Обоснованная НМЦК составила 9581,52 минимальная предложенная потенциальным исполнителем. </t>
  </si>
  <si>
    <t>Поставщик №2 Коммерческое предложение №1622 от 19.08.2026</t>
  </si>
  <si>
    <t>Поставщик №3 Коммерческое предложение №1621 от 19.08.2026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</si>
</sst>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0" fillId="0" borderId="5" xfId="0" applyBorder="1"/>
    <xf numFmtId="2" fontId="4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6" fillId="0" borderId="0" xfId="0" applyNumberFormat="1" applyFont="1" applyAlignment="1">
      <alignment horizontal="center"/>
    </xf>
    <xf numFmtId="0" fontId="6" fillId="0" borderId="0" xfId="0" applyFont="1"/>
    <xf numFmtId="14" fontId="0" fillId="0" borderId="0" xfId="0" applyNumberFormat="1"/>
    <xf numFmtId="14" fontId="8" fillId="0" borderId="0" xfId="0" applyNumberFormat="1" applyFont="1"/>
    <xf numFmtId="0" fontId="7" fillId="0" borderId="0" xfId="0" applyFont="1"/>
    <xf numFmtId="0" fontId="8" fillId="0" borderId="0" xfId="0" applyFont="1" applyAlignment="1">
      <alignment wrapText="1"/>
    </xf>
    <xf numFmtId="0" fontId="8" fillId="0" borderId="0" xfId="0" applyFont="1"/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/>
    <xf numFmtId="14" fontId="0" fillId="0" borderId="0" xfId="0" applyNumberFormat="1" applyAlignment="1">
      <alignment wrapText="1"/>
    </xf>
    <xf numFmtId="0" fontId="2" fillId="0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4" fillId="0" borderId="6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4" fillId="0" borderId="3" xfId="0" applyFont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6</xdr:row>
      <xdr:rowOff>952500</xdr:rowOff>
    </xdr:from>
    <xdr:to>
      <xdr:col>13</xdr:col>
      <xdr:colOff>0</xdr:colOff>
      <xdr:row>6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563225" y="4057650"/>
          <a:ext cx="1219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6</xdr:row>
      <xdr:rowOff>923925</xdr:rowOff>
    </xdr:from>
    <xdr:to>
      <xdr:col>11</xdr:col>
      <xdr:colOff>1019175</xdr:colOff>
      <xdr:row>6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372600" y="402907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108697</xdr:colOff>
      <xdr:row>6</xdr:row>
      <xdr:rowOff>1913965</xdr:rowOff>
    </xdr:from>
    <xdr:to>
      <xdr:col>13</xdr:col>
      <xdr:colOff>1594597</xdr:colOff>
      <xdr:row>6</xdr:row>
      <xdr:rowOff>2275915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891122" y="501911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266700</xdr:colOff>
      <xdr:row>6</xdr:row>
      <xdr:rowOff>1400175</xdr:rowOff>
    </xdr:from>
    <xdr:to>
      <xdr:col>13</xdr:col>
      <xdr:colOff>419100</xdr:colOff>
      <xdr:row>6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049125" y="45053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17"/>
  <sheetViews>
    <sheetView tabSelected="1" zoomScale="60" zoomScaleNormal="60" workbookViewId="0">
      <selection activeCell="I7" sqref="I7"/>
    </sheetView>
  </sheetViews>
  <sheetFormatPr defaultRowHeight="15" x14ac:dyDescent="0.25"/>
  <cols>
    <col min="1" max="1" width="5.140625" customWidth="1"/>
    <col min="2" max="2" width="27.7109375" style="11" customWidth="1"/>
    <col min="3" max="3" width="10.28515625" customWidth="1"/>
    <col min="4" max="4" width="13.42578125" customWidth="1"/>
    <col min="5" max="5" width="11.7109375" customWidth="1"/>
    <col min="6" max="6" width="9.5703125" customWidth="1"/>
    <col min="7" max="7" width="12.42578125" customWidth="1"/>
    <col min="8" max="8" width="11.5703125" customWidth="1"/>
    <col min="9" max="9" width="13.28515625" customWidth="1"/>
    <col min="11" max="11" width="16" customWidth="1"/>
    <col min="12" max="12" width="17.85546875" customWidth="1"/>
    <col min="13" max="13" width="18.5703125" customWidth="1"/>
    <col min="14" max="14" width="29.5703125" customWidth="1"/>
    <col min="15" max="15" width="15.5703125" customWidth="1"/>
    <col min="16" max="16" width="24.7109375" customWidth="1"/>
    <col min="17" max="17" width="19.42578125" customWidth="1"/>
    <col min="18" max="18" width="15.85546875" customWidth="1"/>
  </cols>
  <sheetData>
    <row r="3" spans="1:17" ht="36.75" customHeight="1" x14ac:dyDescent="0.25">
      <c r="A3" s="32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17" s="1" customFormat="1" ht="132" customHeight="1" x14ac:dyDescent="0.2">
      <c r="A4" s="33" t="s">
        <v>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</row>
    <row r="5" spans="1:17" s="1" customFormat="1" ht="132" customHeight="1" x14ac:dyDescent="0.2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s="1" customFormat="1" ht="45.75" customHeight="1" x14ac:dyDescent="0.25">
      <c r="A6" s="34" t="s">
        <v>2</v>
      </c>
      <c r="B6" s="34" t="s">
        <v>3</v>
      </c>
      <c r="C6" s="34" t="s">
        <v>4</v>
      </c>
      <c r="D6" s="34" t="s">
        <v>5</v>
      </c>
      <c r="E6" s="37" t="s">
        <v>6</v>
      </c>
      <c r="F6" s="37"/>
      <c r="G6" s="37"/>
      <c r="H6" s="37"/>
      <c r="I6" s="37"/>
      <c r="J6" s="37"/>
      <c r="K6" s="38" t="s">
        <v>7</v>
      </c>
      <c r="L6" s="35"/>
      <c r="M6" s="35"/>
      <c r="N6" s="39" t="s">
        <v>8</v>
      </c>
      <c r="O6" s="35"/>
      <c r="P6" s="35"/>
      <c r="Q6" s="35"/>
    </row>
    <row r="7" spans="1:17" s="1" customFormat="1" ht="188.25" customHeight="1" x14ac:dyDescent="0.2">
      <c r="A7" s="35"/>
      <c r="B7" s="36"/>
      <c r="C7" s="36"/>
      <c r="D7" s="36"/>
      <c r="E7" s="3"/>
      <c r="F7" s="3"/>
      <c r="G7" s="3" t="s">
        <v>21</v>
      </c>
      <c r="H7" s="3" t="s">
        <v>25</v>
      </c>
      <c r="I7" s="3" t="s">
        <v>26</v>
      </c>
      <c r="J7" s="2"/>
      <c r="K7" s="2" t="s">
        <v>9</v>
      </c>
      <c r="L7" s="2" t="s">
        <v>10</v>
      </c>
      <c r="M7" s="4" t="s">
        <v>11</v>
      </c>
      <c r="N7" s="5" t="s">
        <v>12</v>
      </c>
      <c r="O7" s="5" t="s">
        <v>13</v>
      </c>
      <c r="P7" s="5" t="s">
        <v>14</v>
      </c>
      <c r="Q7" s="5" t="s">
        <v>15</v>
      </c>
    </row>
    <row r="8" spans="1:17" s="1" customFormat="1" ht="66.75" customHeight="1" x14ac:dyDescent="0.25">
      <c r="A8" s="6">
        <v>1</v>
      </c>
      <c r="B8" s="28" t="s">
        <v>23</v>
      </c>
      <c r="C8" s="24" t="s">
        <v>22</v>
      </c>
      <c r="D8" s="24">
        <v>94.120999999999995</v>
      </c>
      <c r="E8" s="26"/>
      <c r="F8" s="26"/>
      <c r="G8" s="25">
        <v>101.8</v>
      </c>
      <c r="H8" s="23">
        <v>105</v>
      </c>
      <c r="I8" s="23">
        <v>120</v>
      </c>
      <c r="J8" s="27"/>
      <c r="K8" s="7">
        <f t="shared" ref="K8" si="0">AVERAGE(E8:I8)</f>
        <v>108.93333333333334</v>
      </c>
      <c r="L8" s="8">
        <f t="shared" ref="L8" si="1">SQRT(((SUM(IF(H8&lt;&gt;0,POWER(H8-K8,2),),IF(F8&lt;&gt;0, POWER(F8-K8,2),),IF(E8&lt;&gt;0, POWER(E8-K8,2),),IF(G8&lt;&gt;0, POWER(G8-K8,2),),IF(I8&lt;&gt;0, POWER(I8-K8,2),))/(COUNTA(E8:I8)-1))))</f>
        <v>9.716652372773936</v>
      </c>
      <c r="M8" s="9">
        <f t="shared" ref="M8" si="2">L8/K8*100</f>
        <v>8.9198155196823148</v>
      </c>
      <c r="N8" s="7">
        <f t="shared" ref="N8" si="3">D8/3*(E8+F8+G8+H8+I8)</f>
        <v>10252.914266666667</v>
      </c>
      <c r="O8" s="10">
        <f t="shared" ref="O8" si="4">N8/D8</f>
        <v>108.93333333333334</v>
      </c>
      <c r="P8" s="7">
        <f t="shared" ref="P8" si="5">ROUNDDOWN(O8,2)</f>
        <v>108.93</v>
      </c>
      <c r="Q8" s="7">
        <f t="shared" ref="Q8" si="6">P8*D8</f>
        <v>10252.60053</v>
      </c>
    </row>
    <row r="9" spans="1:17" ht="15.75" x14ac:dyDescent="0.25">
      <c r="B9" s="17"/>
      <c r="C9" s="18"/>
      <c r="D9" s="18"/>
      <c r="E9" s="18"/>
      <c r="F9" s="18"/>
      <c r="G9" s="19">
        <f>SUMPRODUCT(D8:D8,G8:G8)</f>
        <v>9581.5177999999996</v>
      </c>
      <c r="H9" s="19">
        <f>SUMPRODUCT(D8:D8,H8:H8)</f>
        <v>9882.7049999999999</v>
      </c>
      <c r="I9" s="20">
        <f>SUMPRODUCT(D8:D8,I8:I8)</f>
        <v>11294.519999999999</v>
      </c>
      <c r="Q9" s="12">
        <f>SUM(Q8:Q8)</f>
        <v>10252.60053</v>
      </c>
    </row>
    <row r="10" spans="1:17" ht="15.75" customHeight="1" x14ac:dyDescent="0.25">
      <c r="B10" s="29" t="s">
        <v>24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</row>
    <row r="11" spans="1:17" x14ac:dyDescent="0.25"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1:17" ht="15.75" x14ac:dyDescent="0.25">
      <c r="C12" s="13" t="s">
        <v>16</v>
      </c>
      <c r="F12" s="14"/>
    </row>
    <row r="13" spans="1:17" ht="15.75" x14ac:dyDescent="0.25">
      <c r="C13" s="13" t="s">
        <v>17</v>
      </c>
      <c r="D13" s="13"/>
      <c r="E13" s="13"/>
      <c r="H13" s="30"/>
      <c r="I13" s="30"/>
      <c r="J13" s="30"/>
    </row>
    <row r="14" spans="1:17" ht="15.75" x14ac:dyDescent="0.25">
      <c r="C14" s="13" t="s">
        <v>18</v>
      </c>
      <c r="D14" s="13"/>
      <c r="E14" s="13"/>
      <c r="H14" s="13"/>
      <c r="I14" s="13"/>
      <c r="J14" s="13"/>
    </row>
    <row r="15" spans="1:17" ht="15.75" x14ac:dyDescent="0.25">
      <c r="C15" s="13"/>
      <c r="D15" s="13"/>
      <c r="E15" s="13"/>
      <c r="H15" s="13"/>
      <c r="I15" s="13"/>
      <c r="J15" s="13"/>
    </row>
    <row r="16" spans="1:17" ht="15.75" x14ac:dyDescent="0.25">
      <c r="B16" s="21">
        <v>46253</v>
      </c>
      <c r="C16" s="31" t="s">
        <v>20</v>
      </c>
      <c r="D16" s="31"/>
      <c r="E16" s="31"/>
      <c r="G16" s="15"/>
      <c r="H16" s="16"/>
      <c r="I16" s="16"/>
      <c r="J16" s="16"/>
    </row>
    <row r="17" spans="3:10" ht="15.75" x14ac:dyDescent="0.25">
      <c r="C17" s="13" t="s">
        <v>19</v>
      </c>
      <c r="D17" s="13"/>
      <c r="E17" s="13"/>
      <c r="H17" s="13"/>
      <c r="I17" s="13"/>
      <c r="J17" s="13"/>
    </row>
  </sheetData>
  <mergeCells count="12">
    <mergeCell ref="B10:Q10"/>
    <mergeCell ref="H13:J13"/>
    <mergeCell ref="C16:E16"/>
    <mergeCell ref="A3:Q3"/>
    <mergeCell ref="A4:Q4"/>
    <mergeCell ref="A6:A7"/>
    <mergeCell ref="B6:B7"/>
    <mergeCell ref="C6:C7"/>
    <mergeCell ref="D6:D7"/>
    <mergeCell ref="E6:J6"/>
    <mergeCell ref="K6:M6"/>
    <mergeCell ref="N6:Q6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2026-08-20T04:16:15Z</dcterms:modified>
</cp:coreProperties>
</file>