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<sst xmlns="http://schemas.openxmlformats.org/spreadsheetml/2006/main" count="47" uniqueCount="40">
  <si>
    <t xml:space="preserve">Утверждаю</t>
  </si>
  <si>
    <t xml:space="preserve">Руководитель -главный эксперт </t>
  </si>
  <si>
    <t xml:space="preserve">по медико-социальной экспертизе</t>
  </si>
  <si>
    <t xml:space="preserve"> __________________И.В. Лихачева</t>
  </si>
  <si>
    <t xml:space="preserve">"_____" _________ 2026 г.</t>
  </si>
  <si>
    <t xml:space="preserve">Обоснование начальной (максимальной) цены контракта</t>
  </si>
  <si>
    <t xml:space="preserve">Поставка сантехнической арматуры</t>
  </si>
  <si>
    <t xml:space="preserve">ОКПД2/  КТРУ: 28.14.12.110 — краны, вентили, клапаны для раковин, моек, биде, унитазов, ванн и аналогичная арматура;                                                                   25.72.14.190 — детали крепёжные и установочные и аналогичные изделия из недрагоценных металлов.                                                                                                           22.19.20.120 —  «Резины вулканизированные, кроме твёрдой резины (эбонита)</t>
  </si>
  <si>
    <r>
      <rPr>
        <b val="true"/>
        <sz val="12"/>
        <rFont val="FreeSerif"/>
        <family val="0"/>
        <charset val="204"/>
      </rPr>
      <t xml:space="preserve">Количество и характеристики работ (услуг) :</t>
    </r>
    <r>
      <rPr>
        <sz val="12"/>
        <rFont val="FreeSerif"/>
        <family val="0"/>
        <charset val="204"/>
      </rPr>
      <t xml:space="preserve"> в соответствии с техническим заданием (ТЗ)</t>
    </r>
  </si>
  <si>
    <t xml:space="preserve">в соответствии с техническим заданием</t>
  </si>
  <si>
    <r>
      <rPr>
        <b val="true"/>
        <sz val="12"/>
        <color theme="1"/>
        <rFont val="FreeSerif"/>
        <family val="0"/>
        <charset val="204"/>
      </rPr>
      <t xml:space="preserve">Метод определения начальной (максимальной) цены контракта (НМЦК)</t>
    </r>
    <r>
      <rPr>
        <sz val="12"/>
        <color theme="1"/>
        <rFont val="FreeSerif"/>
        <family val="0"/>
        <charset val="204"/>
      </rPr>
      <t xml:space="preserve">:  метод сопоставимых рыночных цен (анализа рынка).</t>
    </r>
  </si>
  <si>
    <t xml:space="preserve">Расчет НМЦК:</t>
  </si>
  <si>
    <t xml:space="preserve">№№</t>
  </si>
  <si>
    <t xml:space="preserve">Наименование товара </t>
  </si>
  <si>
    <t xml:space="preserve">Единица измерения</t>
  </si>
  <si>
    <t xml:space="preserve">количество</t>
  </si>
  <si>
    <t xml:space="preserve">Источник информации</t>
  </si>
  <si>
    <t xml:space="preserve">средняя арифметическая                                                величина стоимости услуг</t>
  </si>
  <si>
    <t xml:space="preserve">среднее квадратичное отклонение</t>
  </si>
  <si>
    <t xml:space="preserve">коэффициент вариации </t>
  </si>
  <si>
    <t xml:space="preserve">цена </t>
  </si>
  <si>
    <t xml:space="preserve">НМЦК </t>
  </si>
  <si>
    <t xml:space="preserve">КП№127 от 29.05.2026 </t>
  </si>
  <si>
    <t xml:space="preserve">КП№ 68 от 29.05.2026 </t>
  </si>
  <si>
    <t xml:space="preserve">КП№б/н от 06.06.2026 </t>
  </si>
  <si>
    <t xml:space="preserve">Излив для кухонного смесителя</t>
  </si>
  <si>
    <t xml:space="preserve">шт</t>
  </si>
  <si>
    <t xml:space="preserve">Сифон для раколвины с выпуском и гибким соединением</t>
  </si>
  <si>
    <t xml:space="preserve">Арматура для бачка унитаза</t>
  </si>
  <si>
    <t xml:space="preserve">Комплект крепежа для унитаза к полу</t>
  </si>
  <si>
    <t xml:space="preserve">компл</t>
  </si>
  <si>
    <t xml:space="preserve">Комплект крепления бачка к унитазу</t>
  </si>
  <si>
    <t xml:space="preserve">Хомут червячный 50-70 мм</t>
  </si>
  <si>
    <t xml:space="preserve">Хомут червячный 78-101 мм</t>
  </si>
  <si>
    <t xml:space="preserve">Резина листовая </t>
  </si>
  <si>
    <t xml:space="preserve">Аэратор для смесителя</t>
  </si>
  <si>
    <t xml:space="preserve">ИТОГО</t>
  </si>
  <si>
    <t xml:space="preserve">Начальная (максимальная) цена контракта:</t>
  </si>
  <si>
    <t xml:space="preserve">рублей</t>
  </si>
  <si>
    <t xml:space="preserve">"09" июня  2026 г.                                  Агент по закупкам_____________________Ефремов С.В.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</si>
</sst>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2">
    <font>
      <sz val="11"/>
      <color theme="1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FreeSerif"/>
      <family val="1"/>
      <charset val="1"/>
    </font>
    <font>
      <sz val="12"/>
      <name val="FreeSerif"/>
      <family val="1"/>
      <charset val="1"/>
    </font>
    <font>
      <b val="true"/>
      <sz val="12"/>
      <color theme="1"/>
      <name val="FreeSerif"/>
      <family val="1"/>
      <charset val="1"/>
    </font>
    <font>
      <b val="true"/>
      <sz val="12"/>
      <name val="FreeSerif"/>
      <family val="0"/>
      <charset val="204"/>
    </font>
    <font>
      <sz val="12"/>
      <name val="FreeSerif"/>
      <family val="0"/>
      <charset val="204"/>
    </font>
    <font>
      <b val="true"/>
      <sz val="12"/>
      <name val="FreeSerif"/>
      <family val="1"/>
      <charset val="1"/>
    </font>
    <font>
      <b val="true"/>
      <sz val="12"/>
      <color theme="1"/>
      <name val="FreeSerif"/>
      <family val="0"/>
      <charset val="204"/>
    </font>
    <font>
      <sz val="12"/>
      <color theme="1"/>
      <name val="FreeSerif"/>
      <family val="0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90" wrapText="true" indent="1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1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95" zoomScalePageLayoutView="85" workbookViewId="0">
      <selection pane="topLeft" activeCell="G17" activeCellId="0" sqref="G17"/>
    </sheetView>
  </sheetViews>
  <sheetFormatPr defaultColWidth="9.00390625" defaultRowHeight="15.75" zeroHeight="false" outlineLevelRow="0" outlineLevelCol="0"/>
  <cols>
    <col collapsed="false" customWidth="true" hidden="false" outlineLevel="0" max="1" min="1" style="1" width="4.68"/>
    <col collapsed="false" customWidth="true" hidden="false" outlineLevel="0" max="2" min="2" style="1" width="31.48"/>
    <col collapsed="false" customWidth="true" hidden="false" outlineLevel="0" max="3" min="3" style="1" width="6.87"/>
    <col collapsed="false" customWidth="true" hidden="false" outlineLevel="0" max="4" min="4" style="1" width="6.58"/>
    <col collapsed="false" customWidth="true" hidden="false" outlineLevel="0" max="5" min="5" style="1" width="12.44"/>
    <col collapsed="false" customWidth="true" hidden="false" outlineLevel="0" max="7" min="6" style="1" width="12.3"/>
    <col collapsed="false" customWidth="true" hidden="false" outlineLevel="0" max="8" min="8" style="1" width="10.98"/>
    <col collapsed="false" customWidth="true" hidden="false" outlineLevel="0" max="9" min="9" style="1" width="9.37"/>
    <col collapsed="false" customWidth="true" hidden="false" outlineLevel="0" max="10" min="10" style="1" width="7.76"/>
    <col collapsed="false" customWidth="true" hidden="false" outlineLevel="0" max="11" min="11" style="1" width="9.66"/>
    <col collapsed="false" customWidth="true" hidden="false" outlineLevel="0" max="12" min="12" style="1" width="10.4"/>
    <col collapsed="false" customWidth="true" hidden="false" outlineLevel="0" max="13" min="13" style="1" width="10.14"/>
    <col collapsed="false" customWidth="true" hidden="false" outlineLevel="0" max="14" min="14" style="1" width="8.71"/>
    <col collapsed="false" customWidth="true" hidden="false" outlineLevel="0" max="15" min="15" style="1" width="8.86"/>
    <col collapsed="false" customWidth="true" hidden="false" outlineLevel="0" max="16" min="16" style="1" width="9.86"/>
    <col collapsed="false" customWidth="true" hidden="false" outlineLevel="0" max="17" min="17" style="1" width="9.14"/>
    <col collapsed="false" customWidth="true" hidden="false" outlineLevel="0" max="18" min="18" style="1" width="11"/>
    <col collapsed="false" customWidth="true" hidden="false" outlineLevel="0" max="19" min="19" style="1" width="10.42"/>
    <col collapsed="false" customWidth="true" hidden="false" outlineLevel="0" max="20" min="20" style="1" width="9.86"/>
    <col collapsed="false" customWidth="true" hidden="false" outlineLevel="0" max="21" min="21" style="1" width="7.57"/>
    <col collapsed="false" customWidth="true" hidden="false" outlineLevel="0" max="22" min="22" style="1" width="4.42"/>
    <col collapsed="false" customWidth="true" hidden="false" outlineLevel="0" max="23" min="23" style="1" width="5.57"/>
    <col collapsed="false" customWidth="true" hidden="false" outlineLevel="0" max="24" min="24" style="1" width="5.42"/>
    <col collapsed="false" customWidth="true" hidden="false" outlineLevel="0" max="25" min="25" style="1" width="6.57"/>
    <col collapsed="false" customWidth="false" hidden="false" outlineLevel="0" max="16384" min="26" style="1" width="9"/>
  </cols>
  <sheetData>
    <row r="1" customFormat="false" ht="15.75" hidden="false" customHeight="false" outlineLevel="0" collapsed="false">
      <c r="I1" s="1" t="s">
        <v>0</v>
      </c>
    </row>
    <row r="2" customFormat="false" ht="15.75" hidden="false" customHeight="true" outlineLevel="0" collapsed="false">
      <c r="I2" s="1" t="s">
        <v>1</v>
      </c>
    </row>
    <row r="3" customFormat="false" ht="15.75" hidden="false" customHeight="false" outlineLevel="0" collapsed="false">
      <c r="I3" s="1" t="s">
        <v>2</v>
      </c>
    </row>
    <row r="4" customFormat="false" ht="16.5" hidden="false" customHeight="true" outlineLevel="0" collapsed="false"/>
    <row r="5" customFormat="false" ht="15.75" hidden="false" customHeight="false" outlineLevel="0" collapsed="false">
      <c r="I5" s="1" t="s">
        <v>3</v>
      </c>
    </row>
    <row r="6" customFormat="false" ht="15.75" hidden="false" customHeight="true" outlineLevel="0" collapsed="false"/>
    <row r="7" customFormat="false" ht="15.75" hidden="false" customHeight="false" outlineLevel="0" collapsed="false">
      <c r="I7" s="1" t="s">
        <v>4</v>
      </c>
    </row>
    <row r="8" customFormat="false" ht="9" hidden="false" customHeight="true" outlineLevel="0" collapsed="false">
      <c r="Y8" s="2"/>
    </row>
    <row r="9" customFormat="false" ht="15.75" hidden="false" customHeight="false" outlineLevel="0" collapsed="false">
      <c r="B9" s="3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customFormat="false" ht="17.25" hidden="false" customHeight="true" outlineLevel="0" collapsed="false"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1.25" hidden="false" customHeight="true" outlineLevel="0" collapsed="false"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customFormat="false" ht="41.6" hidden="false" customHeight="true" outlineLevel="0" collapsed="false">
      <c r="B12" s="6" t="s">
        <v>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customFormat="false" ht="18.05" hidden="false" customHeight="true" outlineLevel="0" collapsed="false">
      <c r="B13" s="7" t="s">
        <v>8</v>
      </c>
      <c r="C13" s="7"/>
      <c r="D13" s="7" t="s">
        <v>9</v>
      </c>
      <c r="E13" s="7"/>
      <c r="F13" s="7"/>
      <c r="G13" s="7"/>
      <c r="H13" s="7"/>
      <c r="I13" s="7"/>
      <c r="J13" s="7"/>
      <c r="K13" s="7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customFormat="false" ht="15.75" hidden="false" customHeight="false" outlineLevel="0" collapsed="false">
      <c r="B14" s="9" t="s">
        <v>10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customFormat="false" ht="18.75" hidden="false" customHeight="true" outlineLevel="0" collapsed="false">
      <c r="B15" s="1" t="s">
        <v>11</v>
      </c>
    </row>
    <row r="16" customFormat="false" ht="19.6" hidden="false" customHeight="true" outlineLevel="0" collapsed="false">
      <c r="A16" s="10" t="s">
        <v>12</v>
      </c>
      <c r="B16" s="10" t="s">
        <v>13</v>
      </c>
      <c r="C16" s="11" t="s">
        <v>14</v>
      </c>
      <c r="D16" s="11" t="s">
        <v>15</v>
      </c>
      <c r="E16" s="10" t="s">
        <v>16</v>
      </c>
      <c r="F16" s="10"/>
      <c r="G16" s="10"/>
      <c r="H16" s="12" t="s">
        <v>17</v>
      </c>
      <c r="I16" s="13" t="s">
        <v>18</v>
      </c>
      <c r="J16" s="12" t="s">
        <v>19</v>
      </c>
      <c r="K16" s="10" t="s">
        <v>20</v>
      </c>
      <c r="L16" s="10" t="s">
        <v>21</v>
      </c>
    </row>
    <row r="17" customFormat="false" ht="121.75" hidden="false" customHeight="true" outlineLevel="0" collapsed="false">
      <c r="A17" s="10"/>
      <c r="B17" s="10"/>
      <c r="C17" s="11"/>
      <c r="D17" s="11"/>
      <c r="E17" s="10" t="s">
        <v>22</v>
      </c>
      <c r="F17" s="10" t="s">
        <v>23</v>
      </c>
      <c r="G17" s="10" t="s">
        <v>24</v>
      </c>
      <c r="H17" s="12"/>
      <c r="I17" s="12"/>
      <c r="J17" s="12"/>
      <c r="K17" s="10"/>
      <c r="L17" s="10"/>
    </row>
    <row r="18" customFormat="false" ht="23.55" hidden="false" customHeight="true" outlineLevel="0" collapsed="false">
      <c r="A18" s="14" t="n">
        <v>1</v>
      </c>
      <c r="B18" s="15" t="s">
        <v>25</v>
      </c>
      <c r="C18" s="14" t="s">
        <v>26</v>
      </c>
      <c r="D18" s="16" t="n">
        <v>4</v>
      </c>
      <c r="E18" s="16" t="n">
        <v>710</v>
      </c>
      <c r="F18" s="16" t="n">
        <v>615</v>
      </c>
      <c r="G18" s="16" t="n">
        <v>794</v>
      </c>
      <c r="H18" s="16" t="n">
        <f aca="false">(E18+F18+G18)/3</f>
        <v>706.333333333333</v>
      </c>
      <c r="I18" s="16" t="n">
        <f aca="false">STDEVA(E18,F18,G18)</f>
        <v>89.5563137547171</v>
      </c>
      <c r="J18" s="16" t="n">
        <f aca="false">I18/H18*100</f>
        <v>12.6790439482846</v>
      </c>
      <c r="K18" s="16" t="n">
        <v>615</v>
      </c>
      <c r="L18" s="16" t="n">
        <f aca="false">K18*D18</f>
        <v>2460</v>
      </c>
    </row>
    <row r="19" customFormat="false" ht="25.9" hidden="false" customHeight="true" outlineLevel="0" collapsed="false">
      <c r="A19" s="14" t="n">
        <v>2</v>
      </c>
      <c r="B19" s="15" t="s">
        <v>27</v>
      </c>
      <c r="C19" s="14" t="s">
        <v>26</v>
      </c>
      <c r="D19" s="16" t="n">
        <v>3</v>
      </c>
      <c r="E19" s="16" t="n">
        <v>859.1</v>
      </c>
      <c r="F19" s="16" t="n">
        <v>749</v>
      </c>
      <c r="G19" s="16" t="n">
        <v>895</v>
      </c>
      <c r="H19" s="16" t="n">
        <f aca="false">(E19+F19+G19)/3</f>
        <v>834.366666666667</v>
      </c>
      <c r="I19" s="16" t="n">
        <f aca="false">STDEVA(E19,F19,G19)</f>
        <v>76.0776138777586</v>
      </c>
      <c r="J19" s="16" t="n">
        <f aca="false">I19/H19*100</f>
        <v>9.11800733623411</v>
      </c>
      <c r="K19" s="16" t="n">
        <v>749</v>
      </c>
      <c r="L19" s="16" t="n">
        <f aca="false">K19*D19</f>
        <v>2247</v>
      </c>
    </row>
    <row r="20" customFormat="false" ht="19.6" hidden="false" customHeight="true" outlineLevel="0" collapsed="false">
      <c r="A20" s="14" t="n">
        <v>3</v>
      </c>
      <c r="B20" s="15" t="s">
        <v>28</v>
      </c>
      <c r="C20" s="14" t="s">
        <v>26</v>
      </c>
      <c r="D20" s="16" t="n">
        <v>10</v>
      </c>
      <c r="E20" s="16" t="n">
        <v>1703</v>
      </c>
      <c r="F20" s="16" t="n">
        <v>1620</v>
      </c>
      <c r="G20" s="16" t="n">
        <v>1709</v>
      </c>
      <c r="H20" s="16" t="n">
        <f aca="false">(E20+F20+G20)/3</f>
        <v>1677.33333333333</v>
      </c>
      <c r="I20" s="16" t="n">
        <f aca="false">STDEVA(E20,F20,G20)</f>
        <v>49.7426711519731</v>
      </c>
      <c r="J20" s="16" t="n">
        <f aca="false">I20/H20*100</f>
        <v>2.9655805535755</v>
      </c>
      <c r="K20" s="16" t="n">
        <v>1620</v>
      </c>
      <c r="L20" s="16" t="n">
        <f aca="false">K20*D20</f>
        <v>16200</v>
      </c>
    </row>
    <row r="21" customFormat="false" ht="25.1" hidden="false" customHeight="true" outlineLevel="0" collapsed="false">
      <c r="A21" s="14" t="n">
        <v>4</v>
      </c>
      <c r="B21" s="15" t="s">
        <v>29</v>
      </c>
      <c r="C21" s="14" t="s">
        <v>30</v>
      </c>
      <c r="D21" s="16" t="n">
        <v>14</v>
      </c>
      <c r="E21" s="16" t="n">
        <v>74.12</v>
      </c>
      <c r="F21" s="16" t="n">
        <v>50</v>
      </c>
      <c r="G21" s="16" t="n">
        <v>77</v>
      </c>
      <c r="H21" s="16" t="n">
        <f aca="false">(E21+F21+G21)/3</f>
        <v>67.04</v>
      </c>
      <c r="I21" s="16" t="n">
        <f aca="false">STDEVA(E21,F21,G21)</f>
        <v>14.8271642602353</v>
      </c>
      <c r="J21" s="16" t="n">
        <f aca="false">I21/H21*100</f>
        <v>22.1168917962938</v>
      </c>
      <c r="K21" s="16" t="n">
        <v>50</v>
      </c>
      <c r="L21" s="16" t="n">
        <f aca="false">K21*D21</f>
        <v>700</v>
      </c>
    </row>
    <row r="22" customFormat="false" ht="25.1" hidden="false" customHeight="true" outlineLevel="0" collapsed="false">
      <c r="A22" s="14" t="n">
        <v>5</v>
      </c>
      <c r="B22" s="15" t="s">
        <v>31</v>
      </c>
      <c r="C22" s="14" t="s">
        <v>30</v>
      </c>
      <c r="D22" s="16" t="n">
        <v>12</v>
      </c>
      <c r="E22" s="16" t="n">
        <v>245</v>
      </c>
      <c r="F22" s="16" t="n">
        <v>167</v>
      </c>
      <c r="G22" s="16" t="n">
        <v>198</v>
      </c>
      <c r="H22" s="16" t="n">
        <f aca="false">(E22+F22+G22)/3</f>
        <v>203.333333333333</v>
      </c>
      <c r="I22" s="16" t="n">
        <f aca="false">STDEVA(E22,F22,G22)</f>
        <v>39.272551907577</v>
      </c>
      <c r="J22" s="16" t="n">
        <f aca="false">I22/H22*100</f>
        <v>19.3143697906117</v>
      </c>
      <c r="K22" s="16" t="n">
        <v>167</v>
      </c>
      <c r="L22" s="16" t="n">
        <f aca="false">K22*D22</f>
        <v>2004</v>
      </c>
    </row>
    <row r="23" customFormat="false" ht="19.6" hidden="false" customHeight="true" outlineLevel="0" collapsed="false">
      <c r="A23" s="14" t="n">
        <v>6</v>
      </c>
      <c r="B23" s="15" t="s">
        <v>32</v>
      </c>
      <c r="C23" s="14" t="s">
        <v>26</v>
      </c>
      <c r="D23" s="16" t="n">
        <v>4</v>
      </c>
      <c r="E23" s="16" t="n">
        <v>70</v>
      </c>
      <c r="F23" s="16" t="n">
        <v>52</v>
      </c>
      <c r="G23" s="16" t="n">
        <v>79</v>
      </c>
      <c r="H23" s="16" t="n">
        <f aca="false">(E23+F23+G23)/3</f>
        <v>67</v>
      </c>
      <c r="I23" s="16" t="n">
        <f aca="false">STDEVA(E23,F23,G23)</f>
        <v>13.7477270848675</v>
      </c>
      <c r="J23" s="16" t="n">
        <f aca="false">I23/H23*100</f>
        <v>20.518995649056</v>
      </c>
      <c r="K23" s="16" t="n">
        <v>52</v>
      </c>
      <c r="L23" s="16" t="n">
        <f aca="false">K23*D23</f>
        <v>208</v>
      </c>
    </row>
    <row r="24" customFormat="false" ht="19.6" hidden="false" customHeight="true" outlineLevel="0" collapsed="false">
      <c r="A24" s="14" t="n">
        <v>7</v>
      </c>
      <c r="B24" s="15" t="s">
        <v>33</v>
      </c>
      <c r="C24" s="14" t="s">
        <v>26</v>
      </c>
      <c r="D24" s="16" t="n">
        <v>4</v>
      </c>
      <c r="E24" s="16" t="n">
        <v>77</v>
      </c>
      <c r="F24" s="16" t="n">
        <v>75</v>
      </c>
      <c r="G24" s="16" t="n">
        <v>80</v>
      </c>
      <c r="H24" s="16" t="n">
        <f aca="false">(E24+F24+G24)/3</f>
        <v>77.3333333333333</v>
      </c>
      <c r="I24" s="16" t="n">
        <f aca="false">STDEVA(E24,F24,G24)</f>
        <v>2.51661147842358</v>
      </c>
      <c r="J24" s="16" t="n">
        <f aca="false">I24/H24*100</f>
        <v>3.25423898072015</v>
      </c>
      <c r="K24" s="16" t="n">
        <v>75</v>
      </c>
      <c r="L24" s="16" t="n">
        <f aca="false">K24*D24</f>
        <v>300</v>
      </c>
    </row>
    <row r="25" customFormat="false" ht="16.45" hidden="false" customHeight="true" outlineLevel="0" collapsed="false">
      <c r="A25" s="14" t="n">
        <v>8</v>
      </c>
      <c r="B25" s="15" t="s">
        <v>34</v>
      </c>
      <c r="C25" s="14" t="s">
        <v>26</v>
      </c>
      <c r="D25" s="16" t="n">
        <v>1</v>
      </c>
      <c r="E25" s="16" t="n">
        <v>782</v>
      </c>
      <c r="F25" s="16" t="n">
        <v>720</v>
      </c>
      <c r="G25" s="16" t="n">
        <v>801</v>
      </c>
      <c r="H25" s="16" t="n">
        <f aca="false">(E25+F25+G25)/3</f>
        <v>767.666666666667</v>
      </c>
      <c r="I25" s="16" t="n">
        <f aca="false">STDEVA(E25,F25,G25)</f>
        <v>42.359571921035</v>
      </c>
      <c r="J25" s="16" t="n">
        <f aca="false">I25/H25*100</f>
        <v>5.51796421029548</v>
      </c>
      <c r="K25" s="16" t="n">
        <v>720</v>
      </c>
      <c r="L25" s="16" t="n">
        <f aca="false">K25*D25</f>
        <v>720</v>
      </c>
    </row>
    <row r="26" customFormat="false" ht="18.85" hidden="false" customHeight="true" outlineLevel="0" collapsed="false">
      <c r="A26" s="14" t="n">
        <v>9</v>
      </c>
      <c r="B26" s="15" t="s">
        <v>35</v>
      </c>
      <c r="C26" s="14" t="s">
        <v>26</v>
      </c>
      <c r="D26" s="16" t="n">
        <v>10</v>
      </c>
      <c r="E26" s="16" t="n">
        <v>409</v>
      </c>
      <c r="F26" s="16" t="n">
        <v>335</v>
      </c>
      <c r="G26" s="16" t="n">
        <v>402</v>
      </c>
      <c r="H26" s="16" t="n">
        <f aca="false">(E26+F26+G26)/3</f>
        <v>382</v>
      </c>
      <c r="I26" s="16" t="n">
        <f aca="false">STDEVA(E26,F26,G26)</f>
        <v>40.853396431631</v>
      </c>
      <c r="J26" s="16" t="n">
        <f aca="false">I26/H26*100</f>
        <v>10.6946063957149</v>
      </c>
      <c r="K26" s="16" t="n">
        <v>335</v>
      </c>
      <c r="L26" s="16" t="n">
        <f aca="false">K26*D26</f>
        <v>3350</v>
      </c>
    </row>
    <row r="27" customFormat="false" ht="21" hidden="false" customHeight="true" outlineLevel="0" collapsed="false">
      <c r="A27" s="14"/>
      <c r="B27" s="17" t="s">
        <v>36</v>
      </c>
      <c r="C27" s="17"/>
      <c r="D27" s="17"/>
      <c r="E27" s="17"/>
      <c r="F27" s="17"/>
      <c r="G27" s="17"/>
      <c r="H27" s="17"/>
      <c r="I27" s="17"/>
      <c r="J27" s="17"/>
      <c r="K27" s="17"/>
      <c r="L27" s="18" t="n">
        <f aca="false">SUM(L18:L26)</f>
        <v>28189</v>
      </c>
    </row>
    <row r="29" customFormat="false" ht="15.75" hidden="false" customHeight="false" outlineLevel="0" collapsed="false">
      <c r="B29" s="1" t="s">
        <v>37</v>
      </c>
      <c r="G29" s="19" t="n">
        <f aca="false">L27</f>
        <v>28189</v>
      </c>
      <c r="H29" s="1" t="s">
        <v>38</v>
      </c>
    </row>
    <row r="31" customFormat="false" ht="15" hidden="false" customHeight="true" outlineLevel="0" collapsed="false">
      <c r="B31" s="20" t="s">
        <v>39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</row>
  </sheetData>
  <mergeCells count="16">
    <mergeCell ref="B9:L9"/>
    <mergeCell ref="B10:L10"/>
    <mergeCell ref="B12:L12"/>
    <mergeCell ref="B13:L13"/>
    <mergeCell ref="A16:A17"/>
    <mergeCell ref="B16:B17"/>
    <mergeCell ref="C16:C17"/>
    <mergeCell ref="D16:D17"/>
    <mergeCell ref="E16:G16"/>
    <mergeCell ref="H16:H17"/>
    <mergeCell ref="I16:I17"/>
    <mergeCell ref="J16:J17"/>
    <mergeCell ref="K16:K17"/>
    <mergeCell ref="L16:L17"/>
    <mergeCell ref="B29:F29"/>
    <mergeCell ref="B31:L31"/>
  </mergeCells>
  <printOptions headings="false" gridLines="false" gridLinesSet="true" horizontalCentered="true" verticalCentered="false"/>
  <pageMargins left="0.576388888888889" right="0.309722222222222" top="0.75" bottom="0.3493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2006-09-16T21:00:00Z</dcterms:created>
  <dc:creator/>
  <dc:description/>
  <dc:language>ru-RU</dc:language>
  <cp:lastModifiedBy/>
  <cp:lastPrinted>2026-06-10T09:53:26Z</cp:lastPrinted>
  <dcterms:modified xsi:type="dcterms:W3CDTF">2026-06-10T09:53:54Z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