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30635E7-E82F-435B-B351-C98EE52004E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H7" i="2"/>
  <c r="F7" i="2" l="1"/>
  <c r="I7" i="2" l="1"/>
  <c r="J6" i="2" l="1"/>
  <c r="M6" i="2" s="1"/>
  <c r="M5" i="2" s="1"/>
  <c r="K6" i="2"/>
  <c r="B2" i="2"/>
  <c r="A2" i="2"/>
  <c r="N1" i="2"/>
  <c r="L6" i="2" l="1"/>
  <c r="K7" i="2"/>
  <c r="J7" i="2"/>
  <c r="L7" i="2" s="1"/>
</calcChain>
</file>

<file path=xl/sharedStrings.xml><?xml version="1.0" encoding="utf-8"?>
<sst xmlns="http://schemas.openxmlformats.org/spreadsheetml/2006/main" count="22" uniqueCount="22">
  <si>
    <t>№</t>
  </si>
  <si>
    <t>Наименование поставляемого товара, оказываемой услуги, выполняемой работы</t>
  </si>
  <si>
    <t>Ед. изм</t>
  </si>
  <si>
    <t>Количес-тво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</si>
  <si>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</si>
  <si>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</si>
  <si>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</si>
  <si>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</si>
  <si>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</si>
  <si>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</si>
  <si>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</si>
  <si>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Среднее квадратичное отклонение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</si>
  <si>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</si>
  <si>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</si>
  <si>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Код окпд2/КТРУ</t>
  </si>
  <si>
    <t>ИТОГО</t>
  </si>
  <si>
    <t>В результате проведенного расчета средняя цена товара составила:</t>
  </si>
  <si>
    <t>20.59.52.199</t>
  </si>
  <si>
    <t>Обоснование начальной (максимальной) цены контракта (Н(М)ЦК) ИКЗ: 261781304578778130100100250000000244</t>
  </si>
  <si>
    <t>упак</t>
  </si>
  <si>
    <t>Ацетонитрил для ВЭЖХ</t>
  </si>
  <si>
    <r>
      <rPr>
        <b/>
        <sz val="10"/>
        <color indexed="8"/>
        <rFont val="Times New Roman"/>
        <family val="1"/>
        <charset val="204"/>
      </rPr>
      <t xml:space="preserve">При формировании цены контракта использовался метод сопоставления рыночных цен (анализ рынка) в соответствии со статьей 22 Федерального закона №44 ФЗ от 05 апреля 2013 года. 
В связи с наличием лимита бюджетных обязательств для рассчета суммы цен единиц товаров взята минимальная стоимость  товара, предложенная поставщиками: 46 000 </t>
    </r>
    <r>
      <rPr>
        <b/>
        <sz val="10"/>
        <rFont val="Times New Roman"/>
        <family val="1"/>
        <charset val="204"/>
      </rPr>
      <t xml:space="preserve"> рублей 00    копеек.</t>
    </r>
    <r>
      <rPr>
        <b/>
        <sz val="16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</si>
</sst>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horizontal="center" vertical="top" wrapText="1"/>
    </xf>
    <xf numFmtId="0" fontId="0" fillId="0" borderId="0" xfId="0" applyFill="1" applyProtection="1"/>
    <xf numFmtId="0" fontId="13" fillId="3" borderId="1" xfId="0" applyFont="1" applyFill="1" applyBorder="1" applyAlignment="1" applyProtection="1">
      <alignment vertical="center"/>
    </xf>
    <xf numFmtId="4" fontId="14" fillId="3" borderId="1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vertical="center"/>
    </xf>
    <xf numFmtId="4" fontId="12" fillId="0" borderId="1" xfId="0" applyNumberFormat="1" applyFont="1" applyBorder="1" applyAlignment="1" applyProtection="1">
      <alignment vertical="center" wrapText="1"/>
    </xf>
    <xf numFmtId="4" fontId="12" fillId="0" borderId="1" xfId="0" applyNumberFormat="1" applyFont="1" applyBorder="1" applyAlignment="1" applyProtection="1">
      <alignment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right" vertical="center"/>
    </xf>
    <xf numFmtId="2" fontId="14" fillId="3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</xf>
    <xf numFmtId="2" fontId="14" fillId="0" borderId="1" xfId="0" applyNumberFormat="1" applyFont="1" applyFill="1" applyBorder="1" applyAlignment="1" applyProtection="1">
      <alignment horizontal="right" vertical="center"/>
    </xf>
    <xf numFmtId="4" fontId="12" fillId="0" borderId="1" xfId="0" applyNumberFormat="1" applyFont="1" applyFill="1" applyBorder="1" applyAlignment="1" applyProtection="1">
      <alignment vertical="center" wrapText="1"/>
    </xf>
    <xf numFmtId="4" fontId="12" fillId="0" borderId="1" xfId="0" applyNumberFormat="1" applyFont="1" applyFill="1" applyBorder="1" applyAlignment="1" applyProtection="1">
      <alignment vertical="center"/>
    </xf>
    <xf numFmtId="4" fontId="9" fillId="0" borderId="1" xfId="0" applyNumberFormat="1" applyFont="1" applyFill="1" applyBorder="1" applyAlignment="1" applyProtection="1">
      <alignment vertical="center" wrapText="1"/>
    </xf>
    <xf numFmtId="3" fontId="15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4" fillId="3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4006444-011B-48AC-84A4-DDC6B2A8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23D8994-99F9-4293-B879-AA892545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CFEADA-6DFD-4AD3-B8A1-04D0A62F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1223977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16C99AB-AD4D-475E-9595-7C58C59E6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3</xdr:row>
      <xdr:rowOff>1848188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7F34EF7-5B2C-43C6-9221-8D3F8878A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zoomScaleNormal="100" workbookViewId="0">
      <selection sqref="A1:M11"/>
    </sheetView>
  </sheetViews>
  <sheetFormatPr defaultRowHeight="15" x14ac:dyDescent="0.25"/>
  <cols>
    <col min="1" max="1" width="4.42578125" style="13" customWidth="1"/>
    <col min="2" max="2" width="28.42578125" style="13" customWidth="1"/>
    <col min="3" max="3" width="18.7109375" style="13" customWidth="1"/>
    <col min="4" max="4" width="13" style="13" customWidth="1"/>
    <col min="5" max="5" width="8.7109375" style="13" customWidth="1"/>
    <col min="6" max="8" width="14.7109375" style="13" customWidth="1"/>
    <col min="9" max="9" width="4.7109375" style="13" hidden="1" customWidth="1"/>
    <col min="10" max="12" width="15.7109375" style="13" customWidth="1"/>
    <col min="13" max="13" width="23.28515625" style="13" customWidth="1"/>
    <col min="14" max="14" width="11.140625" style="12" customWidth="1"/>
    <col min="15" max="21" width="9.140625" style="12"/>
    <col min="22" max="16384" width="9.140625" style="13"/>
  </cols>
  <sheetData>
    <row r="1" spans="1:21" s="4" customFormat="1" ht="18.75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" t="e">
        <f ca="1">MyVersion()</f>
        <v>#NAME?</v>
      </c>
      <c r="O1" s="2"/>
      <c r="P1" s="3"/>
      <c r="Q1" s="2"/>
      <c r="R1" s="2"/>
      <c r="S1" s="2"/>
      <c r="T1" s="2"/>
      <c r="U1" s="2"/>
    </row>
    <row r="2" spans="1:21" s="10" customFormat="1" ht="11.25" x14ac:dyDescent="0.25">
      <c r="A2" s="5" t="e">
        <f>ROW(#REF!)</f>
        <v>#REF!</v>
      </c>
      <c r="B2" s="5">
        <f>COLUMN(M5)</f>
        <v>13</v>
      </c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9"/>
      <c r="R2" s="9"/>
      <c r="S2" s="9"/>
      <c r="T2" s="9"/>
      <c r="U2" s="9"/>
    </row>
    <row r="3" spans="1:21" ht="51" x14ac:dyDescent="0.25">
      <c r="A3" s="41" t="s">
        <v>0</v>
      </c>
      <c r="B3" s="41" t="s">
        <v>1</v>
      </c>
      <c r="C3" s="42" t="s">
        <v>14</v>
      </c>
      <c r="D3" s="42" t="s">
        <v>2</v>
      </c>
      <c r="E3" s="42" t="s">
        <v>3</v>
      </c>
      <c r="F3" s="44" t="s">
        <v>4</v>
      </c>
      <c r="G3" s="45"/>
      <c r="H3" s="45"/>
      <c r="I3" s="45"/>
      <c r="J3" s="46" t="s">
        <v>5</v>
      </c>
      <c r="K3" s="46"/>
      <c r="L3" s="46"/>
      <c r="M3" s="11" t="s">
        <v>6</v>
      </c>
    </row>
    <row r="4" spans="1:21" ht="153" x14ac:dyDescent="0.25">
      <c r="A4" s="42"/>
      <c r="B4" s="42"/>
      <c r="C4" s="43"/>
      <c r="D4" s="43"/>
      <c r="E4" s="43"/>
      <c r="F4" s="24" t="s">
        <v>7</v>
      </c>
      <c r="G4" s="24" t="s">
        <v>8</v>
      </c>
      <c r="H4" s="24" t="s">
        <v>9</v>
      </c>
      <c r="I4" s="14"/>
      <c r="J4" s="15" t="s">
        <v>10</v>
      </c>
      <c r="K4" s="15" t="s">
        <v>11</v>
      </c>
      <c r="L4" s="15" t="s">
        <v>12</v>
      </c>
      <c r="M4" s="16" t="s">
        <v>13</v>
      </c>
      <c r="N4" s="17"/>
      <c r="O4" s="17"/>
    </row>
    <row r="5" spans="1:21" s="21" customFormat="1" x14ac:dyDescent="0.25">
      <c r="A5" s="18"/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19">
        <f>SUM(M6:M6)</f>
        <v>52333.3</v>
      </c>
      <c r="N5" s="20"/>
      <c r="O5" s="20"/>
      <c r="P5" s="20"/>
      <c r="Q5" s="20"/>
      <c r="R5" s="20"/>
      <c r="S5" s="20"/>
      <c r="T5" s="20"/>
      <c r="U5" s="20"/>
    </row>
    <row r="6" spans="1:21" s="21" customFormat="1" x14ac:dyDescent="0.25">
      <c r="A6" s="27"/>
      <c r="B6" s="29" t="s">
        <v>20</v>
      </c>
      <c r="C6" s="28" t="s">
        <v>17</v>
      </c>
      <c r="D6" s="30" t="s">
        <v>19</v>
      </c>
      <c r="E6" s="28">
        <v>10</v>
      </c>
      <c r="F6" s="31">
        <v>4600</v>
      </c>
      <c r="G6" s="31">
        <v>6000</v>
      </c>
      <c r="H6" s="31">
        <v>5100</v>
      </c>
      <c r="I6" s="28"/>
      <c r="J6" s="32">
        <f>IFERROR(ROUND(AVERAGE($F6:I6),2),"")</f>
        <v>5233.33</v>
      </c>
      <c r="K6" s="33">
        <f>IFERROR(STDEV($F6:I6),"")</f>
        <v>709.45988845976046</v>
      </c>
      <c r="L6" s="33">
        <f t="shared" ref="L6:L7" si="0">IF(J6&lt;&gt;"", K6/J6*100,"")</f>
        <v>13.556567012968044</v>
      </c>
      <c r="M6" s="34">
        <f>IFERROR(J6*$E6,"")</f>
        <v>52333.3</v>
      </c>
      <c r="N6" s="20"/>
      <c r="O6" s="20"/>
      <c r="P6" s="20"/>
      <c r="Q6" s="20"/>
      <c r="R6" s="20"/>
      <c r="S6" s="20"/>
      <c r="T6" s="20"/>
      <c r="U6" s="20"/>
    </row>
    <row r="7" spans="1:21" s="21" customFormat="1" x14ac:dyDescent="0.25">
      <c r="A7" s="18"/>
      <c r="B7" s="25" t="s">
        <v>15</v>
      </c>
      <c r="C7" s="25"/>
      <c r="D7" s="25"/>
      <c r="E7" s="25"/>
      <c r="F7" s="26">
        <f>SUM(E6*F6)</f>
        <v>46000</v>
      </c>
      <c r="G7" s="26">
        <f>SUM(E6*G6)</f>
        <v>60000</v>
      </c>
      <c r="H7" s="26">
        <f>SUM(H6*E6)</f>
        <v>51000</v>
      </c>
      <c r="I7" s="26" t="e">
        <f>SUM(#REF!*#REF!+I6*H6)</f>
        <v>#REF!</v>
      </c>
      <c r="J7" s="22" t="str">
        <f>IFERROR(ROUND(AVERAGE($F7:I7),2),"")</f>
        <v/>
      </c>
      <c r="K7" s="23" t="str">
        <f>IFERROR(STDEV($F7:I7),"")</f>
        <v/>
      </c>
      <c r="L7" s="23" t="str">
        <f t="shared" si="0"/>
        <v/>
      </c>
      <c r="M7" s="22"/>
      <c r="N7" s="20"/>
      <c r="O7" s="20"/>
      <c r="P7" s="20"/>
      <c r="Q7" s="20"/>
      <c r="R7" s="20"/>
      <c r="S7" s="20"/>
      <c r="T7" s="20"/>
      <c r="U7" s="20"/>
    </row>
    <row r="8" spans="1:21" s="21" customFormat="1" x14ac:dyDescent="0.25">
      <c r="A8" s="35" t="s">
        <v>21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20"/>
      <c r="O8" s="20"/>
      <c r="P8" s="20"/>
      <c r="Q8" s="20"/>
      <c r="R8" s="20"/>
      <c r="S8" s="20"/>
      <c r="T8" s="20"/>
      <c r="U8" s="20"/>
    </row>
    <row r="9" spans="1:21" s="21" customForma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20"/>
      <c r="O9" s="20"/>
      <c r="P9" s="20"/>
      <c r="Q9" s="20"/>
      <c r="R9" s="20"/>
      <c r="S9" s="20"/>
      <c r="T9" s="20"/>
      <c r="U9" s="20"/>
    </row>
    <row r="10" spans="1:21" s="21" customForma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0"/>
      <c r="O10" s="20"/>
      <c r="P10" s="20"/>
      <c r="Q10" s="20"/>
      <c r="R10" s="20"/>
      <c r="S10" s="20"/>
      <c r="T10" s="20"/>
      <c r="U10" s="20"/>
    </row>
    <row r="11" spans="1:21" s="21" customFormat="1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20"/>
      <c r="O11" s="20"/>
      <c r="P11" s="20"/>
      <c r="Q11" s="20"/>
      <c r="R11" s="20"/>
      <c r="S11" s="20"/>
      <c r="T11" s="20"/>
      <c r="U11" s="20"/>
    </row>
    <row r="12" spans="1:21" s="21" customForma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0"/>
      <c r="O12" s="20"/>
      <c r="P12" s="20"/>
      <c r="Q12" s="20"/>
      <c r="R12" s="20"/>
      <c r="S12" s="20"/>
      <c r="T12" s="20"/>
      <c r="U12" s="20"/>
    </row>
    <row r="13" spans="1:21" s="21" customForma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0"/>
      <c r="O13" s="20"/>
      <c r="P13" s="20"/>
      <c r="Q13" s="20"/>
      <c r="R13" s="20"/>
      <c r="S13" s="20"/>
      <c r="T13" s="20"/>
      <c r="U13" s="20"/>
    </row>
    <row r="14" spans="1:21" s="21" customForma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0"/>
      <c r="O14" s="20"/>
      <c r="P14" s="20"/>
      <c r="Q14" s="20"/>
      <c r="R14" s="20"/>
      <c r="S14" s="20"/>
      <c r="T14" s="20"/>
      <c r="U14" s="20"/>
    </row>
    <row r="15" spans="1:21" s="21" customForma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0"/>
      <c r="O15" s="20"/>
      <c r="P15" s="20"/>
      <c r="Q15" s="20"/>
      <c r="R15" s="20"/>
      <c r="S15" s="20"/>
      <c r="T15" s="20"/>
      <c r="U15" s="20"/>
    </row>
    <row r="16" spans="1:21" s="21" customForma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0"/>
      <c r="O16" s="20"/>
      <c r="P16" s="20"/>
      <c r="Q16" s="20"/>
      <c r="R16" s="20"/>
      <c r="S16" s="20"/>
      <c r="T16" s="20"/>
      <c r="U16" s="20"/>
    </row>
    <row r="17" spans="1:21" s="21" customForma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0"/>
      <c r="O17" s="20"/>
      <c r="P17" s="20"/>
      <c r="Q17" s="20"/>
      <c r="R17" s="20"/>
      <c r="S17" s="20"/>
      <c r="T17" s="20"/>
      <c r="U17" s="20"/>
    </row>
    <row r="18" spans="1:21" s="21" customForma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0"/>
      <c r="O18" s="20"/>
      <c r="P18" s="20"/>
      <c r="Q18" s="20"/>
      <c r="R18" s="20"/>
      <c r="S18" s="20"/>
      <c r="T18" s="20"/>
      <c r="U18" s="20"/>
    </row>
    <row r="19" spans="1:21" s="21" customForma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20"/>
      <c r="O19" s="20"/>
      <c r="P19" s="20"/>
      <c r="Q19" s="20"/>
      <c r="R19" s="20"/>
      <c r="S19" s="20"/>
      <c r="T19" s="20"/>
      <c r="U19" s="20"/>
    </row>
    <row r="20" spans="1:21" s="21" customForma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20"/>
      <c r="O20" s="20"/>
      <c r="P20" s="20"/>
      <c r="Q20" s="20"/>
      <c r="R20" s="20"/>
      <c r="S20" s="20"/>
      <c r="T20" s="20"/>
      <c r="U20" s="20"/>
    </row>
    <row r="21" spans="1:21" s="21" customForma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0"/>
      <c r="O21" s="20"/>
      <c r="P21" s="20"/>
      <c r="Q21" s="20"/>
      <c r="R21" s="20"/>
      <c r="S21" s="20"/>
      <c r="T21" s="20"/>
      <c r="U21" s="20"/>
    </row>
    <row r="22" spans="1:21" s="21" customForma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  <c r="O22" s="20"/>
      <c r="P22" s="20"/>
      <c r="Q22" s="20"/>
      <c r="R22" s="20"/>
      <c r="S22" s="20"/>
      <c r="T22" s="20"/>
      <c r="U22" s="20"/>
    </row>
    <row r="23" spans="1:21" s="21" customForma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0"/>
      <c r="O23" s="20"/>
      <c r="P23" s="20"/>
      <c r="Q23" s="20"/>
      <c r="R23" s="20"/>
      <c r="S23" s="20"/>
      <c r="T23" s="20"/>
      <c r="U23" s="20"/>
    </row>
    <row r="24" spans="1:21" s="21" customForma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0"/>
      <c r="O24" s="20"/>
      <c r="P24" s="20"/>
      <c r="Q24" s="20"/>
      <c r="R24" s="20"/>
      <c r="S24" s="20"/>
      <c r="T24" s="20"/>
      <c r="U24" s="20"/>
    </row>
    <row r="25" spans="1:21" s="21" customForma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0"/>
      <c r="O25" s="20"/>
      <c r="P25" s="20"/>
      <c r="Q25" s="20"/>
      <c r="R25" s="20"/>
      <c r="S25" s="20"/>
      <c r="T25" s="20"/>
      <c r="U25" s="20"/>
    </row>
    <row r="26" spans="1:21" s="2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0"/>
      <c r="O26" s="20"/>
      <c r="P26" s="20"/>
      <c r="Q26" s="20"/>
      <c r="R26" s="20"/>
      <c r="S26" s="20"/>
      <c r="T26" s="20"/>
      <c r="U26" s="20"/>
    </row>
    <row r="27" spans="1:21" s="21" customForma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0"/>
      <c r="O27" s="20"/>
      <c r="P27" s="20"/>
      <c r="Q27" s="20"/>
      <c r="R27" s="20"/>
      <c r="S27" s="20"/>
      <c r="T27" s="20"/>
      <c r="U27" s="20"/>
    </row>
    <row r="28" spans="1:21" s="21" customForma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0"/>
      <c r="O28" s="20"/>
      <c r="P28" s="20"/>
      <c r="Q28" s="20"/>
      <c r="R28" s="20"/>
      <c r="S28" s="20"/>
      <c r="T28" s="20"/>
      <c r="U28" s="20"/>
    </row>
    <row r="29" spans="1:21" s="21" customFormat="1" ht="20.2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0"/>
      <c r="O29" s="20"/>
      <c r="P29" s="20"/>
      <c r="Q29" s="20"/>
      <c r="R29" s="20"/>
      <c r="S29" s="20"/>
      <c r="T29" s="20"/>
      <c r="U29" s="20"/>
    </row>
    <row r="30" spans="1:21" ht="131.25" customHeight="1" x14ac:dyDescent="0.25"/>
  </sheetData>
  <mergeCells count="10">
    <mergeCell ref="A8:M11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2026-06-23T08:43:42Z</dcterms:modified>
</cp:coreProperties>
</file>