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<sst xmlns="http://schemas.openxmlformats.org/spreadsheetml/2006/main" count="32" uniqueCount="32">
  <si>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(НМЦК)</t>
  </si>
  <si>
    <t xml:space="preserve">Дата подготовки обоснования НМЦК: 11.08.2026</t>
  </si>
  <si>
    <t xml:space="preserve">Предмет контракта: Оказание услуг по поверке контрольно-измерительных приборов для нужд Федерального казенного учреждения «Центр по обеспечению деятельности Казначейства России» и Управления Федерального казначейства по Московской области</t>
  </si>
  <si>
    <t xml:space="preserve">Используемый метод определения НМЦК:  метод сопоставимых рыночных цен (анализ рынка) в соответствии с частью 2 статьи 22 Федерального закона от 05.04.2013 №44-ФЗ</t>
  </si>
  <si>
    <t xml:space="preserve">Реквизиты запросов ценовой информации: Письмо о запросе ценовой информации от 25.05.2026 № 99-07-12/5362, запрос в ЕИС № 0895100000126000527 от 20.05.2026.Ответ получен от трех организаций на основании данной информации произведен расчет НМЦК. Источник № 1, вх. № 15988 от 29.06.2026, источник № 2, вх. № 19967 от 11.08.2026, Источник № 3, вх.  № 19931от 11.08.2026.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</si>
  <si>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</si>
  <si>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</si>
  <si>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</si>
  <si>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Ед. изм.</t>
  </si>
  <si>
    <t>Кол-во</t>
  </si>
  <si>
    <t xml:space="preserve">Расчет НМЦК </t>
  </si>
  <si>
    <t xml:space="preserve">Коэфф. вариации (v)</t>
  </si>
  <si>
    <t xml:space="preserve">Ср. рыночная цена за единицу (руб.)</t>
  </si>
  <si>
    <t xml:space="preserve">Цена за единицу с учетом минимального коммерческого предложения               (руб.)</t>
  </si>
  <si>
    <t xml:space="preserve">Всего НМЦК  (руб.)</t>
  </si>
  <si>
    <t xml:space="preserve">Источник № 1</t>
  </si>
  <si>
    <t xml:space="preserve">Источник № 2</t>
  </si>
  <si>
    <t xml:space="preserve">Источник № 3</t>
  </si>
  <si>
    <t xml:space="preserve">Ср. квадр.                 отклонение</t>
  </si>
  <si>
    <t xml:space="preserve">Цена за ед. (руб.)</t>
  </si>
  <si>
    <t xml:space="preserve">Услуги в области технического регулирования, стандартизации, метрологии, аккредитации, каталогизации продукции </t>
  </si>
  <si>
    <t xml:space="preserve">Толщиномер ультразвуковой А1207</t>
  </si>
  <si>
    <t>шт.</t>
  </si>
  <si>
    <t xml:space="preserve">Лазерный дальномер BOSCH GLM 250 VF PROF</t>
  </si>
  <si>
    <t xml:space="preserve">Лазерный дальномер BOSCH GLM 50</t>
  </si>
  <si>
    <t xml:space="preserve">Дорожное колесо Wheel Condrol </t>
  </si>
  <si>
    <t xml:space="preserve">Штангерциркуль ШЦ-1-300</t>
  </si>
  <si>
    <t xml:space="preserve">Измеритель температуры и влажности CENTER 310</t>
  </si>
  <si>
    <t xml:space="preserve">Рейка дорожная универсальная РДУ КОНДОР-Э</t>
  </si>
  <si>
    <t xml:space="preserve">Микроомметр ЦС4105</t>
  </si>
  <si>
    <t xml:space="preserve">Итого НМЦК:</t>
  </si>
  <si>
    <t xml:space="preserve">НМЦК составит: Семьдесят три тысячи девятьсот тридцать пять рублей 30 копеек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</si>
</sst>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1.000000"/>
      <color theme="1"/>
      <name val="Times New Roman"/>
    </font>
    <font>
      <sz val="11.000000"/>
      <name val="Times New Roman"/>
    </font>
    <font>
      <sz val="10.000000"/>
      <color theme="1"/>
      <name val="Times New Roman"/>
    </font>
    <font>
      <b/>
      <sz val="10.000000"/>
      <color theme="1"/>
      <name val="Times New Roman"/>
    </font>
    <font>
      <sz val="10.000000"/>
      <name val="Times New Roman"/>
    </font>
    <font>
      <sz val="12.000000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1" fillId="0" borderId="0" numFmtId="0" xfId="0" applyFont="1"/>
    <xf fontId="1" fillId="0" borderId="0" numFmtId="0" xfId="0" applyFont="1" applyAlignment="1">
      <alignment horizontal="right" vertical="center" wrapText="1"/>
    </xf>
    <xf fontId="2" fillId="0" borderId="0" numFmtId="0" xfId="0" applyFont="1" applyAlignment="1">
      <alignment horizontal="center" vertical="center" wrapText="1"/>
    </xf>
    <xf fontId="1" fillId="2" borderId="0" numFmtId="0" xfId="0" applyFont="1" applyFill="1" applyAlignment="1">
      <alignment horizontal="left" vertical="center"/>
    </xf>
    <xf fontId="1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center" vertical="center" wrapText="1"/>
    </xf>
    <xf fontId="3" fillId="2" borderId="1" numFmtId="0" xfId="0" applyFont="1" applyFill="1" applyBorder="1" applyAlignment="1">
      <alignment horizontal="left" vertical="center" wrapText="1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4" fillId="2" borderId="5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top" wrapText="1"/>
    </xf>
    <xf fontId="4" fillId="2" borderId="4" numFmtId="0" xfId="0" applyFont="1" applyFill="1" applyBorder="1" applyAlignment="1">
      <alignment horizontal="center" vertical="top" wrapText="1"/>
    </xf>
    <xf fontId="4" fillId="2" borderId="6" numFmtId="0" xfId="0" applyFont="1" applyFill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center" wrapText="1"/>
    </xf>
    <xf fontId="4" fillId="2" borderId="7" numFmtId="0" xfId="0" applyFont="1" applyFill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2" borderId="8" numFmtId="0" xfId="0" applyFont="1" applyFill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/>
    </xf>
    <xf fontId="5" fillId="0" borderId="7" numFmtId="0" xfId="0" applyFont="1" applyBorder="1" applyAlignment="1">
      <alignment horizontal="center" vertical="center" wrapText="1"/>
    </xf>
    <xf fontId="5" fillId="2" borderId="7" numFmtId="0" xfId="0" applyFont="1" applyFill="1" applyBorder="1" applyAlignment="1">
      <alignment horizontal="center" vertical="center" wrapText="1"/>
    </xf>
    <xf fontId="5" fillId="0" borderId="2" numFmtId="0" xfId="0" applyFont="1" applyBorder="1" applyAlignment="1">
      <alignment horizontal="center"/>
    </xf>
    <xf fontId="2" fillId="0" borderId="7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6" fillId="0" borderId="7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4" fillId="0" borderId="7" numFmtId="4" xfId="0" applyNumberFormat="1" applyFont="1" applyBorder="1" applyAlignment="1">
      <alignment horizontal="center" vertical="center"/>
    </xf>
    <xf fontId="4" fillId="2" borderId="7" numFmtId="4" xfId="0" applyNumberFormat="1" applyFont="1" applyFill="1" applyBorder="1" applyAlignment="1">
      <alignment horizontal="center" vertical="center"/>
    </xf>
    <xf fontId="4" fillId="0" borderId="3" numFmtId="4" xfId="0" applyNumberFormat="1" applyFont="1" applyBorder="1" applyAlignment="1">
      <alignment horizontal="center" vertical="center"/>
    </xf>
    <xf fontId="4" fillId="0" borderId="9" numFmtId="10" xfId="0" applyNumberFormat="1" applyFont="1" applyBorder="1" applyAlignment="1">
      <alignment horizontal="center" vertical="center" wrapText="1"/>
    </xf>
    <xf fontId="4" fillId="0" borderId="9" numFmtId="4" xfId="0" applyNumberFormat="1" applyFont="1" applyBorder="1" applyAlignment="1">
      <alignment horizontal="center" vertical="center"/>
    </xf>
    <xf fontId="4" fillId="0" borderId="9" numFmtId="4" xfId="0" applyNumberFormat="1" applyFont="1" applyBorder="1" applyAlignment="1">
      <alignment horizontal="center" vertical="center" wrapText="1"/>
    </xf>
    <xf fontId="4" fillId="0" borderId="6" numFmtId="4" xfId="0" applyNumberFormat="1" applyFont="1" applyBorder="1" applyAlignment="1">
      <alignment horizontal="center" vertical="center" wrapText="1"/>
    </xf>
    <xf fontId="4" fillId="0" borderId="7" numFmtId="4" xfId="0" applyNumberFormat="1" applyFont="1" applyBorder="1" applyAlignment="1">
      <alignment horizontal="center" vertical="center" wrapText="1"/>
    </xf>
    <xf fontId="4" fillId="0" borderId="8" numFmtId="10" xfId="0" applyNumberFormat="1" applyFont="1" applyBorder="1" applyAlignment="1">
      <alignment horizontal="center" vertical="center" wrapText="1"/>
    </xf>
    <xf fontId="4" fillId="0" borderId="0" numFmtId="4" xfId="0" applyNumberFormat="1" applyFont="1" applyAlignment="1">
      <alignment horizontal="center" vertical="center"/>
    </xf>
    <xf fontId="4" fillId="0" borderId="8" numFmtId="4" xfId="0" applyNumberFormat="1" applyFont="1" applyBorder="1" applyAlignment="1">
      <alignment horizontal="center" vertical="center" wrapText="1"/>
    </xf>
    <xf fontId="4" fillId="0" borderId="0" numFmtId="10" xfId="0" applyNumberFormat="1" applyFont="1" applyAlignment="1">
      <alignment horizontal="center" vertical="center" wrapText="1"/>
    </xf>
    <xf fontId="4" fillId="0" borderId="0" numFmtId="4" xfId="0" applyNumberFormat="1" applyFont="1" applyAlignment="1">
      <alignment horizontal="center" vertical="center" wrapText="1"/>
    </xf>
    <xf fontId="4" fillId="0" borderId="7" numFmtId="10" xfId="0" applyNumberFormat="1" applyFont="1" applyBorder="1" applyAlignment="1">
      <alignment horizontal="center" vertical="center" wrapText="1"/>
    </xf>
    <xf fontId="4" fillId="2" borderId="7" numFmtId="2" xfId="0" applyNumberFormat="1" applyFont="1" applyFill="1" applyBorder="1" applyAlignment="1">
      <alignment horizontal="center" vertical="center"/>
    </xf>
    <xf fontId="4" fillId="0" borderId="5" numFmtId="4" xfId="0" applyNumberFormat="1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right"/>
    </xf>
    <xf fontId="5" fillId="0" borderId="4" numFmtId="0" xfId="0" applyFont="1" applyBorder="1" applyAlignment="1">
      <alignment horizontal="right"/>
    </xf>
    <xf fontId="5" fillId="0" borderId="6" numFmtId="0" xfId="0" applyFont="1" applyBorder="1" applyAlignment="1">
      <alignment horizontal="right"/>
    </xf>
    <xf fontId="5" fillId="0" borderId="7" numFmtId="4" xfId="0" applyNumberFormat="1" applyFont="1" applyBorder="1" applyAlignment="1">
      <alignment horizontal="center" vertical="center"/>
    </xf>
    <xf fontId="7" fillId="2" borderId="10" numFmtId="0" xfId="0" applyFont="1" applyFill="1" applyBorder="1" applyAlignment="1">
      <alignment horizontal="left" vertical="center" wrapText="1"/>
    </xf>
    <xf fontId="7" fillId="2" borderId="0" numFmtId="0" xfId="0" applyFont="1" applyFill="1" applyAlignment="1">
      <alignment horizontal="left" vertical="center" wrapText="1"/>
    </xf>
    <xf fontId="8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center" wrapText="1"/>
    </xf>
    <xf fontId="1" fillId="0" borderId="0" numFmtId="0" xfId="0" applyFont="1" applyAlignment="1">
      <alignment horizontal="center" vertical="center"/>
    </xf>
    <xf fontId="1" fillId="0" borderId="0" numFmtId="4" xfId="0" applyNumberFormat="1" applyFont="1" applyAlignment="1">
      <alignment horizontal="center" vertical="center"/>
    </xf>
    <xf fontId="1" fillId="0" borderId="0" numFmtId="0" xfId="0" applyFont="1" applyAlignment="1">
      <alignment vertical="center" wrapText="1"/>
    </xf>
    <xf fontId="1" fillId="0" borderId="0" numFmtId="0" xfId="0" applyFont="1" applyAlignment="1">
      <alignment horizontal="left" vertical="center"/>
    </xf>
    <xf fontId="1" fillId="0" borderId="0" numFmtId="0" xfId="0" applyFont="1" applyAlignment="1">
      <alignment horizontal="center"/>
    </xf>
    <xf fontId="1" fillId="0" borderId="0" numFmtId="4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8" zoomScale="115" workbookViewId="0">
      <selection activeCell="N14" activeCellId="0" sqref="N14"/>
    </sheetView>
  </sheetViews>
  <sheetFormatPr defaultRowHeight="14.25"/>
  <cols>
    <col customWidth="1" min="1" max="1" style="1" width="5.42578125"/>
    <col customWidth="1" min="2" max="2" style="1" width="22.140625"/>
    <col customWidth="1" min="3" max="3" style="1" width="36.7109375"/>
    <col customWidth="1" min="4" max="4" style="1" width="7.42578125"/>
    <col customWidth="1" min="5" max="5" style="1" width="6.5703125"/>
    <col customWidth="1" min="6" max="6" style="2" width="14"/>
    <col customWidth="1" min="7" max="7" style="2" width="14.140625"/>
    <col customWidth="1" min="8" max="8" style="2" width="12.5703125"/>
    <col customWidth="1" min="9" max="9" style="1" width="9.140625"/>
    <col customWidth="1" hidden="1" min="10" max="10" style="1" width="11"/>
    <col customWidth="1" min="11" max="11" style="1" width="10.7109375"/>
    <col customWidth="1" min="12" max="12" style="1" width="17.42578125"/>
    <col customWidth="1" min="13" max="13" style="1" width="15"/>
    <col min="14" max="16384" style="1" width="9.140625"/>
  </cols>
  <sheetData>
    <row r="2" ht="1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4.5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15" customHeight="1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62.25" customHeight="1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15" customHeight="1">
      <c r="A9" s="8" t="s">
        <v>5</v>
      </c>
      <c r="B9" s="8" t="s">
        <v>6</v>
      </c>
      <c r="C9" s="8" t="s">
        <v>7</v>
      </c>
      <c r="D9" s="8" t="s">
        <v>8</v>
      </c>
      <c r="E9" s="8" t="s">
        <v>9</v>
      </c>
      <c r="F9" s="9" t="s">
        <v>10</v>
      </c>
      <c r="G9" s="10"/>
      <c r="H9" s="10"/>
      <c r="I9" s="10"/>
      <c r="J9" s="10"/>
      <c r="K9" s="10"/>
      <c r="L9" s="10"/>
      <c r="M9" s="10"/>
    </row>
    <row r="10" ht="15" customHeight="1">
      <c r="A10" s="11"/>
      <c r="B10" s="11"/>
      <c r="C10" s="11"/>
      <c r="D10" s="11"/>
      <c r="E10" s="11"/>
      <c r="F10" s="12" t="s">
        <v>10</v>
      </c>
      <c r="G10" s="13"/>
      <c r="H10" s="14"/>
      <c r="I10" s="8" t="s">
        <v>11</v>
      </c>
      <c r="J10" s="8"/>
      <c r="K10" s="8" t="s">
        <v>12</v>
      </c>
      <c r="L10" s="8" t="s">
        <v>13</v>
      </c>
      <c r="M10" s="15" t="s">
        <v>14</v>
      </c>
    </row>
    <row r="11" ht="24">
      <c r="A11" s="11"/>
      <c r="B11" s="11"/>
      <c r="C11" s="11"/>
      <c r="D11" s="11"/>
      <c r="E11" s="11"/>
      <c r="F11" s="16" t="s">
        <v>15</v>
      </c>
      <c r="G11" s="16" t="s">
        <v>16</v>
      </c>
      <c r="H11" s="16" t="s">
        <v>17</v>
      </c>
      <c r="I11" s="11"/>
      <c r="J11" s="11" t="s">
        <v>18</v>
      </c>
      <c r="K11" s="11"/>
      <c r="L11" s="11"/>
      <c r="M11" s="17"/>
    </row>
    <row r="12" ht="50.25" customHeight="1">
      <c r="A12" s="18"/>
      <c r="B12" s="18"/>
      <c r="C12" s="18"/>
      <c r="D12" s="18"/>
      <c r="E12" s="18"/>
      <c r="F12" s="16" t="s">
        <v>19</v>
      </c>
      <c r="G12" s="16" t="s">
        <v>19</v>
      </c>
      <c r="H12" s="16" t="s">
        <v>19</v>
      </c>
      <c r="I12" s="18"/>
      <c r="J12" s="18"/>
      <c r="K12" s="18"/>
      <c r="L12" s="18"/>
      <c r="M12" s="19"/>
    </row>
    <row r="13">
      <c r="A13" s="20">
        <v>1</v>
      </c>
      <c r="B13" s="20">
        <v>2</v>
      </c>
      <c r="C13" s="20">
        <v>3</v>
      </c>
      <c r="D13" s="20">
        <v>4</v>
      </c>
      <c r="E13" s="20">
        <v>5</v>
      </c>
      <c r="F13" s="21">
        <v>6</v>
      </c>
      <c r="G13" s="22">
        <v>7</v>
      </c>
      <c r="H13" s="21">
        <v>8</v>
      </c>
      <c r="I13" s="23">
        <v>9</v>
      </c>
      <c r="J13" s="23">
        <v>10</v>
      </c>
      <c r="K13" s="23">
        <v>10</v>
      </c>
      <c r="L13" s="20">
        <v>11</v>
      </c>
      <c r="M13" s="24">
        <v>12</v>
      </c>
    </row>
    <row r="14" ht="91.5" customHeight="1">
      <c r="A14" s="25">
        <v>1</v>
      </c>
      <c r="B14" s="26" t="s">
        <v>20</v>
      </c>
      <c r="C14" s="15" t="s">
        <v>21</v>
      </c>
      <c r="D14" s="27" t="s">
        <v>22</v>
      </c>
      <c r="E14" s="28">
        <v>2</v>
      </c>
      <c r="F14" s="29">
        <v>5890</v>
      </c>
      <c r="G14" s="30">
        <v>7150</v>
      </c>
      <c r="H14" s="31">
        <v>6375</v>
      </c>
      <c r="I14" s="32">
        <f>J14/K14</f>
        <v>0.098203065047838961</v>
      </c>
      <c r="J14" s="33">
        <f>STDEV(F14:H14)</f>
        <v>635.53782997814801</v>
      </c>
      <c r="K14" s="34">
        <f>ROUND(AVERAGE(F14:H14),2)</f>
        <v>6471.6700000000001</v>
      </c>
      <c r="L14" s="35">
        <f>F14</f>
        <v>5890</v>
      </c>
      <c r="M14" s="36">
        <f>L14*E14</f>
        <v>11780</v>
      </c>
    </row>
    <row r="15" ht="91.5" customHeight="1">
      <c r="A15" s="25">
        <v>2</v>
      </c>
      <c r="B15" s="26" t="s">
        <v>20</v>
      </c>
      <c r="C15" s="15" t="s">
        <v>23</v>
      </c>
      <c r="D15" s="28" t="s">
        <v>22</v>
      </c>
      <c r="E15" s="28">
        <v>3</v>
      </c>
      <c r="F15" s="29">
        <v>2527.9000000000001</v>
      </c>
      <c r="G15" s="30">
        <v>3500</v>
      </c>
      <c r="H15" s="29">
        <v>3000</v>
      </c>
      <c r="I15" s="37">
        <f>J15/K15</f>
        <v>0.16153813998803718</v>
      </c>
      <c r="J15" s="38">
        <f>STDEV(F15:H15)</f>
        <v>486.11672466600032</v>
      </c>
      <c r="K15" s="39">
        <f>ROUND(AVERAGE(F15:H15),2)</f>
        <v>3009.3000000000002</v>
      </c>
      <c r="L15" s="35">
        <f>F15</f>
        <v>2527.9000000000001</v>
      </c>
      <c r="M15" s="36">
        <f>L15*E15</f>
        <v>7583.7000000000007</v>
      </c>
    </row>
    <row r="16" ht="91.5" customHeight="1">
      <c r="A16" s="25">
        <v>3</v>
      </c>
      <c r="B16" s="26" t="s">
        <v>20</v>
      </c>
      <c r="C16" s="15" t="s">
        <v>24</v>
      </c>
      <c r="D16" s="27" t="s">
        <v>22</v>
      </c>
      <c r="E16" s="28">
        <v>4</v>
      </c>
      <c r="F16" s="38">
        <v>2527.9000000000001</v>
      </c>
      <c r="G16" s="30">
        <v>4000</v>
      </c>
      <c r="H16" s="29">
        <v>3000</v>
      </c>
      <c r="I16" s="40">
        <f>J16/K16</f>
        <v>0.23667101129794796</v>
      </c>
      <c r="J16" s="29">
        <f>STDEV(F16:H16)</f>
        <v>751.66003175194385</v>
      </c>
      <c r="K16" s="41">
        <f>ROUND(AVERAGE(F16:H16),2)</f>
        <v>3175.9700000000003</v>
      </c>
      <c r="L16" s="41">
        <f>F16</f>
        <v>2527.9000000000001</v>
      </c>
      <c r="M16" s="36">
        <f>L16*E16</f>
        <v>10111.6</v>
      </c>
    </row>
    <row r="17" ht="91.5" customHeight="1">
      <c r="A17" s="25">
        <v>4</v>
      </c>
      <c r="B17" s="26" t="s">
        <v>20</v>
      </c>
      <c r="C17" s="15" t="s">
        <v>25</v>
      </c>
      <c r="D17" s="28" t="s">
        <v>22</v>
      </c>
      <c r="E17" s="28">
        <v>3</v>
      </c>
      <c r="F17" s="29">
        <v>4120</v>
      </c>
      <c r="G17" s="30">
        <v>4000</v>
      </c>
      <c r="H17" s="29">
        <v>4000</v>
      </c>
      <c r="I17" s="42">
        <f>J17/K17</f>
        <v>0.017149017896721561</v>
      </c>
      <c r="J17" s="38">
        <f>STDEV(F17:H17)</f>
        <v>69.282032302755098</v>
      </c>
      <c r="K17" s="36">
        <f>ROUND(AVERAGE(F17:H17),2)</f>
        <v>4040</v>
      </c>
      <c r="L17" s="35">
        <f>F17</f>
        <v>4120</v>
      </c>
      <c r="M17" s="36">
        <f>L17*E17</f>
        <v>12360</v>
      </c>
    </row>
    <row r="18" ht="91.5" customHeight="1">
      <c r="A18" s="25">
        <v>5</v>
      </c>
      <c r="B18" s="26" t="s">
        <v>20</v>
      </c>
      <c r="C18" s="15" t="s">
        <v>26</v>
      </c>
      <c r="D18" s="27" t="s">
        <v>22</v>
      </c>
      <c r="E18" s="28">
        <v>4</v>
      </c>
      <c r="F18" s="29">
        <v>1650</v>
      </c>
      <c r="G18" s="43">
        <v>2000</v>
      </c>
      <c r="H18" s="29">
        <v>2000</v>
      </c>
      <c r="I18" s="40">
        <f>J18/K18</f>
        <v>0.10729537267306792</v>
      </c>
      <c r="J18" s="44">
        <f>STDEV(F18:H18)</f>
        <v>202.072594216369</v>
      </c>
      <c r="K18" s="41">
        <f>ROUND(AVERAGE(F18:H18),2)</f>
        <v>1883.3299999999999</v>
      </c>
      <c r="L18" s="41">
        <f>F18</f>
        <v>1650</v>
      </c>
      <c r="M18" s="36">
        <f>L18*E18</f>
        <v>6600</v>
      </c>
    </row>
    <row r="19" ht="91.5" customHeight="1">
      <c r="A19" s="25">
        <v>6</v>
      </c>
      <c r="B19" s="26" t="s">
        <v>20</v>
      </c>
      <c r="C19" s="15" t="s">
        <v>27</v>
      </c>
      <c r="D19" s="28" t="s">
        <v>22</v>
      </c>
      <c r="E19" s="28">
        <v>2</v>
      </c>
      <c r="F19" s="29">
        <v>4000</v>
      </c>
      <c r="G19" s="30">
        <v>3500</v>
      </c>
      <c r="H19" s="29">
        <v>4500</v>
      </c>
      <c r="I19" s="42">
        <f>J19/K19</f>
        <v>0.125</v>
      </c>
      <c r="J19" s="44">
        <f>STDEV(F19:H19)</f>
        <v>500</v>
      </c>
      <c r="K19" s="36">
        <f>ROUND(AVERAGE(F19:H19),2)</f>
        <v>4000</v>
      </c>
      <c r="L19" s="35">
        <f>F19</f>
        <v>4000</v>
      </c>
      <c r="M19" s="36">
        <f>L19*E19</f>
        <v>8000</v>
      </c>
    </row>
    <row r="20" ht="91.5" customHeight="1">
      <c r="A20" s="25">
        <v>7</v>
      </c>
      <c r="B20" s="26" t="s">
        <v>20</v>
      </c>
      <c r="C20" s="15" t="s">
        <v>28</v>
      </c>
      <c r="D20" s="27" t="s">
        <v>22</v>
      </c>
      <c r="E20" s="28">
        <v>2</v>
      </c>
      <c r="F20" s="29">
        <v>7120</v>
      </c>
      <c r="G20" s="30">
        <v>6750</v>
      </c>
      <c r="H20" s="29">
        <v>7500</v>
      </c>
      <c r="I20" s="40">
        <f>J20/K20</f>
        <v>0.052645477739555364</v>
      </c>
      <c r="J20" s="44">
        <f>STDEV(F20:H20)</f>
        <v>375.0111109465069</v>
      </c>
      <c r="K20" s="41">
        <f>ROUND(AVERAGE(F20:H20),2)</f>
        <v>7123.3299999999999</v>
      </c>
      <c r="L20" s="41">
        <f>F20</f>
        <v>7120</v>
      </c>
      <c r="M20" s="36">
        <f>L20*E20</f>
        <v>14240</v>
      </c>
    </row>
    <row r="21" ht="133.5" customHeight="1">
      <c r="A21" s="45">
        <v>8</v>
      </c>
      <c r="B21" s="26" t="s">
        <v>20</v>
      </c>
      <c r="C21" s="28" t="s">
        <v>29</v>
      </c>
      <c r="D21" s="28" t="s">
        <v>22</v>
      </c>
      <c r="E21" s="28">
        <v>1</v>
      </c>
      <c r="F21" s="29">
        <v>3300</v>
      </c>
      <c r="G21" s="30">
        <v>3800</v>
      </c>
      <c r="H21" s="29">
        <v>3650</v>
      </c>
      <c r="I21" s="42">
        <f>J21/K21</f>
        <v>0.071603807623731058</v>
      </c>
      <c r="J21" s="29">
        <f>STDEV(F21:H21)</f>
        <v>256.58007197234423</v>
      </c>
      <c r="K21" s="36">
        <f>ROUND(AVERAGE(F21:H21),2)</f>
        <v>3583.3299999999999</v>
      </c>
      <c r="L21" s="36">
        <f>F21</f>
        <v>3300</v>
      </c>
      <c r="M21" s="36">
        <f>L21*E21</f>
        <v>3300</v>
      </c>
    </row>
    <row r="22">
      <c r="A22" s="46" t="s">
        <v>30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8"/>
      <c r="M22" s="49">
        <f>M21+M20+M19+M18+M17+M16+M15+M14</f>
        <v>73975.300000000003</v>
      </c>
    </row>
    <row r="23" ht="15">
      <c r="A23" s="50" t="s">
        <v>31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</row>
    <row r="25" ht="1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ht="1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ht="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</row>
    <row r="31">
      <c r="A31" s="54"/>
      <c r="B31" s="54"/>
      <c r="C31" s="55"/>
      <c r="D31" s="55"/>
      <c r="E31" s="55"/>
      <c r="F31" s="56"/>
      <c r="G31" s="55"/>
    </row>
    <row r="32">
      <c r="A32" s="57"/>
      <c r="B32" s="57"/>
      <c r="C32" s="58"/>
      <c r="D32" s="58"/>
      <c r="E32" s="58"/>
      <c r="F32" s="2"/>
      <c r="G32" s="56"/>
    </row>
    <row r="33">
      <c r="A33" s="57"/>
      <c r="B33" s="57"/>
      <c r="C33" s="58"/>
      <c r="D33" s="58"/>
      <c r="E33" s="58"/>
      <c r="F33" s="56"/>
      <c r="G33" s="56"/>
    </row>
    <row r="34">
      <c r="A34" s="57"/>
      <c r="B34" s="57"/>
      <c r="C34" s="5"/>
      <c r="D34" s="5"/>
      <c r="E34" s="5"/>
      <c r="F34" s="56"/>
      <c r="G34" s="56"/>
    </row>
    <row r="35">
      <c r="A35" s="57"/>
      <c r="B35" s="57"/>
      <c r="C35" s="5"/>
      <c r="D35" s="5"/>
      <c r="E35" s="5"/>
      <c r="F35" s="56"/>
      <c r="G35" s="56"/>
    </row>
    <row r="36">
      <c r="A36" s="57"/>
      <c r="B36" s="57"/>
      <c r="C36" s="5"/>
      <c r="D36" s="5"/>
      <c r="E36" s="5"/>
      <c r="F36" s="56"/>
      <c r="G36" s="56"/>
    </row>
    <row r="37">
      <c r="A37" s="59"/>
      <c r="B37" s="59"/>
      <c r="C37" s="59"/>
      <c r="D37" s="59"/>
      <c r="E37" s="59"/>
      <c r="F37" s="60"/>
      <c r="G37" s="60"/>
    </row>
  </sheetData>
  <mergeCells count="32">
    <mergeCell ref="A2:M2"/>
    <mergeCell ref="A3:M3"/>
    <mergeCell ref="A4:M4"/>
    <mergeCell ref="A5:K5"/>
    <mergeCell ref="A6:M6"/>
    <mergeCell ref="A7:K7"/>
    <mergeCell ref="A8:M8"/>
    <mergeCell ref="A9:A12"/>
    <mergeCell ref="B9:B12"/>
    <mergeCell ref="C9:C12"/>
    <mergeCell ref="D9:D12"/>
    <mergeCell ref="E9:E12"/>
    <mergeCell ref="F9:M9"/>
    <mergeCell ref="F10:H10"/>
    <mergeCell ref="I10:I12"/>
    <mergeCell ref="K10:K12"/>
    <mergeCell ref="L10:L12"/>
    <mergeCell ref="M10:M12"/>
    <mergeCell ref="A22:L22"/>
    <mergeCell ref="A23:K23"/>
    <mergeCell ref="A25:K25"/>
    <mergeCell ref="A26:K26"/>
    <mergeCell ref="A27:K27"/>
    <mergeCell ref="A29:K29"/>
    <mergeCell ref="A31:B31"/>
    <mergeCell ref="C31:E31"/>
    <mergeCell ref="C32:E32"/>
    <mergeCell ref="C33:E33"/>
    <mergeCell ref="C34:E34"/>
    <mergeCell ref="C35:E35"/>
    <mergeCell ref="C36:E36"/>
    <mergeCell ref="A37:E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Апаев Имран Усманович</cp:lastModifiedBy>
  <cp:revision>2</cp:revision>
  <dcterms:created xsi:type="dcterms:W3CDTF">2015-06-05T18:19:34Z</dcterms:created>
  <dcterms:modified xsi:type="dcterms:W3CDTF">2026-08-11T09:42:14Z</dcterms:modified>
</cp:coreProperties>
</file>