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33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8" i="9" l="1"/>
  <c r="N18" i="9" l="1"/>
  <c r="S18" i="9" s="1"/>
  <c r="T18" i="9" s="1"/>
  <c r="N17" i="9"/>
  <c r="S17" i="9" s="1"/>
  <c r="T17" i="9" s="1"/>
  <c r="N16" i="9"/>
  <c r="S16" i="9" s="1"/>
  <c r="T16" i="9" s="1"/>
  <c r="V18" i="9"/>
  <c r="W18" i="9"/>
  <c r="U17" i="9"/>
  <c r="V17" i="9"/>
  <c r="W17" i="9"/>
  <c r="U16" i="9"/>
  <c r="V16" i="9"/>
  <c r="W16" i="9"/>
  <c r="O18" i="9"/>
  <c r="O17" i="9"/>
  <c r="O16" i="9"/>
  <c r="P16" i="9" l="1"/>
  <c r="P18" i="9"/>
  <c r="P17" i="9"/>
  <c r="W14" i="9"/>
  <c r="W15" i="9"/>
  <c r="V14" i="9" l="1"/>
  <c r="V15" i="9"/>
  <c r="U12" i="9"/>
  <c r="U13" i="9"/>
  <c r="U14" i="9"/>
  <c r="U15" i="9"/>
  <c r="N14" i="9" l="1"/>
  <c r="S14" i="9" s="1"/>
  <c r="T14" i="9" s="1"/>
  <c r="O14" i="9"/>
  <c r="N15" i="9"/>
  <c r="S15" i="9" s="1"/>
  <c r="T15" i="9" s="1"/>
  <c r="O15" i="9"/>
  <c r="P14" i="9" l="1"/>
  <c r="P15" i="9"/>
  <c r="X19" i="9"/>
  <c r="X20" i="9"/>
  <c r="Z19" i="9"/>
  <c r="Z20" i="9"/>
  <c r="Y19" i="9"/>
  <c r="Y20" i="9"/>
  <c r="N19" i="9"/>
  <c r="S19" i="9" s="1"/>
  <c r="T19" i="9" s="1"/>
  <c r="O19" i="9"/>
  <c r="P19" i="9" l="1"/>
  <c r="N20" i="9"/>
  <c r="S20" i="9" s="1"/>
  <c r="T20" i="9" s="1"/>
  <c r="O20" i="9"/>
  <c r="P20" i="9" l="1"/>
  <c r="V12" i="9"/>
  <c r="W12" i="9"/>
  <c r="N12" i="9"/>
  <c r="O12" i="9"/>
  <c r="S12" i="9" l="1"/>
  <c r="T12" i="9" s="1"/>
  <c r="P12" i="9"/>
  <c r="O11" i="9"/>
  <c r="O13" i="9"/>
  <c r="K20" i="9" l="1"/>
  <c r="W13" i="9"/>
  <c r="V13" i="9"/>
  <c r="N13" i="9"/>
  <c r="W11" i="9"/>
  <c r="V11" i="9"/>
  <c r="U11" i="9"/>
  <c r="U22" i="9" s="1"/>
  <c r="N11" i="9"/>
  <c r="V22" i="9" l="1"/>
  <c r="W22" i="9"/>
  <c r="S11" i="9"/>
  <c r="T11" i="9" s="1"/>
  <c r="S13" i="9"/>
  <c r="T13" i="9" s="1"/>
  <c r="P13" i="9"/>
  <c r="W20" i="9"/>
  <c r="V20" i="9"/>
  <c r="P11" i="9"/>
  <c r="U20" i="9"/>
  <c r="T22" i="9" l="1"/>
</calcChain>
</file>

<file path=xl/sharedStrings.xml><?xml version="1.0" encoding="utf-8"?>
<sst xmlns="http://schemas.openxmlformats.org/spreadsheetml/2006/main" count="66" uniqueCount="58">
  <si>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</si>
  <si>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</si>
  <si>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</si>
  <si>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</si>
  <si>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</si>
  <si>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</si>
  <si>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</si>
  <si>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</si>
  <si>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</si>
  <si>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</si>
  <si>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</si>
  <si>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</si>
  <si>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</si>
  <si>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</si>
  <si>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</si>
  <si>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</si>
  <si>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</si>
  <si>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</si>
  <si>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</si>
  <si>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</si>
  <si>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</si>
  <si>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</si>
  <si>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</si>
  <si>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</si>
  <si>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</si>
  <si>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</si>
  <si>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</si>
  <si>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</si>
  <si>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</si>
  <si>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</si>
  <si>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</si>
  <si>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</si>
  <si>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</si>
  <si>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</si>
  <si>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</si>
  <si>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</si>
  <si>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</si>
  <si>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</si>
  <si>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</si>
  <si>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</si>
  <si>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</si>
  <si>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</si>
  <si>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</si>
  <si>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</si>
  <si>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</si>
  <si>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</si>
  <si>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м</t>
  </si>
  <si>
    <t>Услуги по проведению экспертизы промышленной безопасности опасных производственных объектов и комплексного обследования объектов</t>
  </si>
  <si>
    <t>Проведение экспертизы промышленной безопасности опасного производственного объекта: Мостовой кран г/п 10 тн рег.№5111, зав.№541440. Год изготовления 1989, дата установки 1989, крановые пути: колонны железобетонные, длина -41 500 мм, пролет- 16 500 мм, рельс Р-43, класс опасности -IV ,рег.№ И20-00006-004</t>
  </si>
  <si>
    <t>усл.ед.</t>
  </si>
  <si>
    <t xml:space="preserve">Проведение экспертизы промышленной безопасности опасного производственного объекта: Мостовой кран г/п 20/5 тн рег.№5110, зав.№50206. Год изготовления 21.05.1985, 22.07.1985, класс опасности -IV , рег.№ И20-00006-004  </t>
  </si>
  <si>
    <t xml:space="preserve">Проведение экспертизы промышленной безопасности опасного производственного объекта: Котёл водогрейный ТВГ-2,5 рег.№2107, зав.№1676 «Сеть газопотребления», дата ввода в эксплуатацию 1982,   III класс опасности, рег.№ И20-00006-0007 </t>
  </si>
  <si>
    <t>Проведение экспертизы промышленной безопасности опасного производственного объекта: Котёл водогрейный ТВГ-2,5 рег.№2108, дата ввода в эксплуатацию 1983, зав.№1591 «Сеть газопотребления»  III класс опасности, рег.№ И20-00006-0007</t>
  </si>
  <si>
    <t xml:space="preserve">Проведение экспертизы промышленной безопасности опасного производственного объекта: Котёл водогрейный ДКВР-4/13 рег.№21061, зав.№5469 «Сеть газопотребления»  III класс опасности, рег.№ И20-00006-0007 </t>
  </si>
  <si>
    <t>Проведение экспертизы промышленной безопасности опасного производственного объекта: ГРП ,рег.№ И20-00006-0007.</t>
  </si>
  <si>
    <t>Комплексное обследование: Надземный крановый путь Мостового крана г/п 10 тн рег.№5111, зав.№541440</t>
  </si>
  <si>
    <t>Комплексное обследование: Надземный крановый путь Мостового крана  г/п 20/5 тн рег.№5110, зав.№50206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</si>
  <si>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286 930 </t>
    </r>
    <r>
      <rPr>
        <b/>
        <sz val="13"/>
        <rFont val="Times New Roman"/>
        <family val="1"/>
        <charset val="204"/>
      </rPr>
      <t>(двести восемьдесят шесть тысяч девятьсот тридцать )  рублей 02 копейки</t>
    </r>
    <r>
      <rPr>
        <sz val="13"/>
        <rFont val="Times New Roman"/>
        <family val="1"/>
        <charset val="204"/>
      </rPr>
      <t xml:space="preserve"> и включает в себя стоимость материалов, инструментов, оборудования, оформления отчетной документации, являющихся предметом государственного контракта, а также расходы на страхование, уплату всех налогов и сборов, взимаемых в связи с исполнением государственного контракта, и других обязательных платежей, уплачиваемых в соответствии с действующим законодательством Российской Федерации. 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</si>
</sst>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2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466725</xdr:colOff>
      <xdr:row>25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4</xdr:col>
      <xdr:colOff>28575</xdr:colOff>
      <xdr:row>29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2</xdr:col>
      <xdr:colOff>104775</xdr:colOff>
      <xdr:row>30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3</xdr:col>
      <xdr:colOff>85725</xdr:colOff>
      <xdr:row>37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tabSelected="1" topLeftCell="A33" zoomScale="80" zoomScaleNormal="80" workbookViewId="0">
      <selection activeCell="E5" sqref="E5:T5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3.5703125" style="1" customWidth="1"/>
    <col min="6" max="7" width="10.7109375" style="1" hidden="1" customWidth="1"/>
    <col min="8" max="8" width="13.8554687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425781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36" t="s">
        <v>22</v>
      </c>
      <c r="Q1" s="36"/>
      <c r="R1" s="36"/>
      <c r="S1" s="36"/>
      <c r="T1" s="36"/>
    </row>
    <row r="2" spans="1:26" s="2" customFormat="1" ht="33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6" s="3" customFormat="1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6" s="3" customFormat="1" ht="14.25" customHeight="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6" s="3" customFormat="1" ht="30.6" customHeight="1" x14ac:dyDescent="0.25">
      <c r="A5" s="40" t="s">
        <v>0</v>
      </c>
      <c r="B5" s="40"/>
      <c r="C5" s="40"/>
      <c r="D5" s="40"/>
      <c r="E5" s="41" t="s">
        <v>47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6" s="3" customFormat="1" ht="29.25" customHeight="1" x14ac:dyDescent="0.25">
      <c r="A6" s="40" t="s">
        <v>1</v>
      </c>
      <c r="B6" s="40"/>
      <c r="C6" s="40"/>
      <c r="D6" s="40"/>
      <c r="E6" s="40" t="s">
        <v>16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6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6" ht="18" customHeight="1" x14ac:dyDescent="0.25">
      <c r="A8" s="42" t="s">
        <v>17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6" ht="45.75" customHeight="1" x14ac:dyDescent="0.25">
      <c r="A9" s="43" t="s">
        <v>2</v>
      </c>
      <c r="B9" s="43" t="s">
        <v>44</v>
      </c>
      <c r="C9" s="44" t="s">
        <v>45</v>
      </c>
      <c r="D9" s="46" t="s">
        <v>13</v>
      </c>
      <c r="E9" s="43" t="s">
        <v>12</v>
      </c>
      <c r="F9" s="43"/>
      <c r="G9" s="43"/>
      <c r="H9" s="43"/>
      <c r="I9" s="43"/>
      <c r="J9" s="43"/>
      <c r="K9" s="19"/>
      <c r="L9" s="43" t="s">
        <v>3</v>
      </c>
      <c r="M9" s="43"/>
      <c r="N9" s="46" t="s">
        <v>4</v>
      </c>
      <c r="O9" s="46"/>
      <c r="P9" s="46"/>
      <c r="Q9" s="43" t="s">
        <v>5</v>
      </c>
      <c r="R9" s="43"/>
      <c r="S9" s="43"/>
      <c r="T9" s="43"/>
    </row>
    <row r="10" spans="1:26" ht="81" customHeight="1" x14ac:dyDescent="0.25">
      <c r="A10" s="43"/>
      <c r="B10" s="43"/>
      <c r="C10" s="45"/>
      <c r="D10" s="46"/>
      <c r="E10" s="31" t="s">
        <v>18</v>
      </c>
      <c r="F10" s="31"/>
      <c r="G10" s="31"/>
      <c r="H10" s="31" t="s">
        <v>19</v>
      </c>
      <c r="I10" s="31" t="s">
        <v>25</v>
      </c>
      <c r="J10" s="31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132" customHeight="1" x14ac:dyDescent="0.25">
      <c r="A11" s="27">
        <v>1</v>
      </c>
      <c r="B11" s="32" t="s">
        <v>48</v>
      </c>
      <c r="C11" s="28" t="s">
        <v>49</v>
      </c>
      <c r="D11" s="21">
        <v>1</v>
      </c>
      <c r="E11" s="6">
        <v>27500</v>
      </c>
      <c r="F11" s="17"/>
      <c r="G11" s="17"/>
      <c r="H11" s="6">
        <v>27000</v>
      </c>
      <c r="I11" s="6"/>
      <c r="J11" s="6">
        <v>26250</v>
      </c>
      <c r="K11" s="6"/>
      <c r="L11" s="6"/>
      <c r="M11" s="6"/>
      <c r="N11" s="6">
        <f t="shared" ref="N11:N13" si="0">ROUND((E11+H11+J11)/3,2)</f>
        <v>26916.67</v>
      </c>
      <c r="O11" s="18">
        <f>STDEVA(E11,H11,J11)</f>
        <v>629.15286960589583</v>
      </c>
      <c r="P11" s="18">
        <f>O11/N11*100</f>
        <v>2.3374097524169812</v>
      </c>
      <c r="Q11" s="6"/>
      <c r="R11" s="6"/>
      <c r="S11" s="6">
        <f>N11</f>
        <v>26916.67</v>
      </c>
      <c r="T11" s="6">
        <f>D11*S11</f>
        <v>26916.67</v>
      </c>
      <c r="U11" s="20">
        <f t="shared" ref="U11:U18" si="1">D11*E11</f>
        <v>27500</v>
      </c>
      <c r="V11" s="20">
        <f t="shared" ref="V11:V18" si="2">D11*H11</f>
        <v>27000</v>
      </c>
      <c r="W11" s="20">
        <f t="shared" ref="W11:W18" si="3">D11*J11</f>
        <v>26250</v>
      </c>
      <c r="X11" s="20"/>
      <c r="Y11" s="20"/>
      <c r="Z11" s="20"/>
    </row>
    <row r="12" spans="1:26" ht="98.25" customHeight="1" x14ac:dyDescent="0.25">
      <c r="A12" s="27">
        <v>2</v>
      </c>
      <c r="B12" s="30" t="s">
        <v>50</v>
      </c>
      <c r="C12" s="28" t="s">
        <v>49</v>
      </c>
      <c r="D12" s="21">
        <v>1</v>
      </c>
      <c r="E12" s="6">
        <v>27500</v>
      </c>
      <c r="F12" s="17"/>
      <c r="G12" s="17"/>
      <c r="H12" s="6">
        <v>27000</v>
      </c>
      <c r="I12" s="6"/>
      <c r="J12" s="6">
        <v>26250</v>
      </c>
      <c r="K12" s="6"/>
      <c r="L12" s="6"/>
      <c r="M12" s="6"/>
      <c r="N12" s="6">
        <f t="shared" ref="N12" si="4">ROUND((E12+H12+J12)/3,2)</f>
        <v>26916.67</v>
      </c>
      <c r="O12" s="18">
        <f>STDEVA(E12,H12,J12)</f>
        <v>629.15286960589583</v>
      </c>
      <c r="P12" s="18">
        <f>O12/N12*100</f>
        <v>2.3374097524169812</v>
      </c>
      <c r="Q12" s="6"/>
      <c r="R12" s="6"/>
      <c r="S12" s="6">
        <f>N12</f>
        <v>26916.67</v>
      </c>
      <c r="T12" s="6">
        <f t="shared" ref="T12" si="5">D12*S12</f>
        <v>26916.67</v>
      </c>
      <c r="U12" s="20">
        <f t="shared" si="1"/>
        <v>27500</v>
      </c>
      <c r="V12" s="20">
        <f t="shared" ref="V12" si="6">D12*H12</f>
        <v>27000</v>
      </c>
      <c r="W12" s="20">
        <f t="shared" ref="W12" si="7">D12*J12</f>
        <v>26250</v>
      </c>
      <c r="X12" s="20"/>
      <c r="Y12" s="20"/>
      <c r="Z12" s="20"/>
    </row>
    <row r="13" spans="1:26" ht="112.5" customHeight="1" x14ac:dyDescent="0.25">
      <c r="A13" s="27">
        <v>3</v>
      </c>
      <c r="B13" s="30" t="s">
        <v>51</v>
      </c>
      <c r="C13" s="28" t="s">
        <v>49</v>
      </c>
      <c r="D13" s="21">
        <v>1</v>
      </c>
      <c r="E13" s="6">
        <v>53100</v>
      </c>
      <c r="F13" s="17"/>
      <c r="G13" s="17"/>
      <c r="H13" s="18">
        <v>53000</v>
      </c>
      <c r="I13" s="6"/>
      <c r="J13" s="6">
        <v>52500</v>
      </c>
      <c r="K13" s="6"/>
      <c r="L13" s="6"/>
      <c r="M13" s="6"/>
      <c r="N13" s="6">
        <f t="shared" si="0"/>
        <v>52866.67</v>
      </c>
      <c r="O13" s="18">
        <f t="shared" ref="O13" si="8">STDEVA(E13,H13,J13)</f>
        <v>321.45502536643181</v>
      </c>
      <c r="P13" s="18">
        <f t="shared" ref="P13" si="9">O13/N13*100</f>
        <v>0.60804855945424929</v>
      </c>
      <c r="Q13" s="6"/>
      <c r="R13" s="6"/>
      <c r="S13" s="6">
        <f t="shared" ref="S13" si="10">N13</f>
        <v>52866.67</v>
      </c>
      <c r="T13" s="6">
        <f t="shared" ref="T13:T20" si="11">D13*S13</f>
        <v>52866.67</v>
      </c>
      <c r="U13" s="20">
        <f t="shared" si="1"/>
        <v>53100</v>
      </c>
      <c r="V13" s="20">
        <f t="shared" si="2"/>
        <v>53000</v>
      </c>
      <c r="W13" s="20">
        <f t="shared" si="3"/>
        <v>52500</v>
      </c>
      <c r="X13" s="20"/>
      <c r="Y13" s="20"/>
      <c r="Z13" s="20"/>
    </row>
    <row r="14" spans="1:26" ht="92.25" customHeight="1" x14ac:dyDescent="0.25">
      <c r="A14" s="27">
        <v>4</v>
      </c>
      <c r="B14" s="30" t="s">
        <v>52</v>
      </c>
      <c r="C14" s="28" t="s">
        <v>49</v>
      </c>
      <c r="D14" s="21">
        <v>1</v>
      </c>
      <c r="E14" s="6">
        <v>53100</v>
      </c>
      <c r="F14" s="17"/>
      <c r="G14" s="17"/>
      <c r="H14" s="6">
        <v>53000</v>
      </c>
      <c r="I14" s="6"/>
      <c r="J14" s="6">
        <v>52500</v>
      </c>
      <c r="K14" s="6"/>
      <c r="L14" s="6"/>
      <c r="M14" s="6"/>
      <c r="N14" s="6">
        <f t="shared" ref="N14:N18" si="12">ROUND((E14+H14+J14)/3,2)</f>
        <v>52866.67</v>
      </c>
      <c r="O14" s="18">
        <f t="shared" ref="O14:O18" si="13">STDEVA(E14,H14,J14)</f>
        <v>321.45502536643181</v>
      </c>
      <c r="P14" s="18">
        <f t="shared" ref="P14:P18" si="14">O14/N14*100</f>
        <v>0.60804855945424929</v>
      </c>
      <c r="Q14" s="6"/>
      <c r="R14" s="6"/>
      <c r="S14" s="6">
        <f t="shared" ref="S14:S18" si="15">N14</f>
        <v>52866.67</v>
      </c>
      <c r="T14" s="6">
        <f t="shared" ref="T14:T18" si="16">D14*S14</f>
        <v>52866.67</v>
      </c>
      <c r="U14" s="20">
        <f t="shared" si="1"/>
        <v>53100</v>
      </c>
      <c r="V14" s="20">
        <f t="shared" si="2"/>
        <v>53000</v>
      </c>
      <c r="W14" s="20">
        <f t="shared" si="3"/>
        <v>52500</v>
      </c>
      <c r="X14" s="20"/>
      <c r="Y14" s="20"/>
      <c r="Z14" s="20"/>
    </row>
    <row r="15" spans="1:26" ht="93.75" customHeight="1" x14ac:dyDescent="0.25">
      <c r="A15" s="27">
        <v>5</v>
      </c>
      <c r="B15" s="30" t="s">
        <v>53</v>
      </c>
      <c r="C15" s="28" t="s">
        <v>49</v>
      </c>
      <c r="D15" s="21">
        <v>1</v>
      </c>
      <c r="E15" s="6">
        <v>53100</v>
      </c>
      <c r="F15" s="17"/>
      <c r="G15" s="17"/>
      <c r="H15" s="6">
        <v>53000</v>
      </c>
      <c r="I15" s="6"/>
      <c r="J15" s="6">
        <v>52500</v>
      </c>
      <c r="K15" s="6"/>
      <c r="L15" s="6"/>
      <c r="M15" s="6"/>
      <c r="N15" s="6">
        <f t="shared" si="12"/>
        <v>52866.67</v>
      </c>
      <c r="O15" s="18">
        <f t="shared" si="13"/>
        <v>321.45502536643181</v>
      </c>
      <c r="P15" s="18">
        <f t="shared" si="14"/>
        <v>0.60804855945424929</v>
      </c>
      <c r="Q15" s="6"/>
      <c r="R15" s="6"/>
      <c r="S15" s="6">
        <f t="shared" si="15"/>
        <v>52866.67</v>
      </c>
      <c r="T15" s="6">
        <f t="shared" si="16"/>
        <v>52866.67</v>
      </c>
      <c r="U15" s="20">
        <f t="shared" si="1"/>
        <v>53100</v>
      </c>
      <c r="V15" s="20">
        <f t="shared" si="2"/>
        <v>53000</v>
      </c>
      <c r="W15" s="20">
        <f t="shared" si="3"/>
        <v>52500</v>
      </c>
      <c r="X15" s="20"/>
      <c r="Y15" s="20"/>
      <c r="Z15" s="20"/>
    </row>
    <row r="16" spans="1:26" ht="54" customHeight="1" x14ac:dyDescent="0.25">
      <c r="A16" s="27">
        <v>6</v>
      </c>
      <c r="B16" s="30" t="s">
        <v>54</v>
      </c>
      <c r="C16" s="28" t="s">
        <v>49</v>
      </c>
      <c r="D16" s="21">
        <v>1</v>
      </c>
      <c r="E16" s="6">
        <v>42600</v>
      </c>
      <c r="F16" s="17"/>
      <c r="G16" s="17"/>
      <c r="H16" s="6">
        <v>42500</v>
      </c>
      <c r="I16" s="6"/>
      <c r="J16" s="6">
        <v>42000</v>
      </c>
      <c r="K16" s="6"/>
      <c r="L16" s="6"/>
      <c r="M16" s="6"/>
      <c r="N16" s="6">
        <f t="shared" si="12"/>
        <v>42366.67</v>
      </c>
      <c r="O16" s="18">
        <f t="shared" si="13"/>
        <v>321.45502536643181</v>
      </c>
      <c r="P16" s="18">
        <f t="shared" si="14"/>
        <v>0.75874508278897501</v>
      </c>
      <c r="Q16" s="6"/>
      <c r="R16" s="6"/>
      <c r="S16" s="6">
        <f t="shared" si="15"/>
        <v>42366.67</v>
      </c>
      <c r="T16" s="6">
        <f t="shared" si="16"/>
        <v>42366.67</v>
      </c>
      <c r="U16" s="20">
        <f t="shared" si="1"/>
        <v>42600</v>
      </c>
      <c r="V16" s="20">
        <f t="shared" si="2"/>
        <v>42500</v>
      </c>
      <c r="W16" s="20">
        <f t="shared" si="3"/>
        <v>42000</v>
      </c>
      <c r="X16" s="20"/>
      <c r="Y16" s="20"/>
      <c r="Z16" s="20"/>
    </row>
    <row r="17" spans="1:26" ht="47.25" customHeight="1" x14ac:dyDescent="0.25">
      <c r="A17" s="27">
        <v>7</v>
      </c>
      <c r="B17" s="30" t="s">
        <v>55</v>
      </c>
      <c r="C17" s="28" t="s">
        <v>46</v>
      </c>
      <c r="D17" s="21">
        <v>42</v>
      </c>
      <c r="E17" s="6">
        <v>400</v>
      </c>
      <c r="F17" s="17"/>
      <c r="G17" s="17"/>
      <c r="H17" s="6">
        <v>380</v>
      </c>
      <c r="I17" s="6"/>
      <c r="J17" s="6">
        <v>367.5</v>
      </c>
      <c r="K17" s="6"/>
      <c r="L17" s="6"/>
      <c r="M17" s="6"/>
      <c r="N17" s="6">
        <f t="shared" si="12"/>
        <v>382.5</v>
      </c>
      <c r="O17" s="18">
        <f t="shared" si="13"/>
        <v>16.393596310755001</v>
      </c>
      <c r="P17" s="18">
        <f t="shared" si="14"/>
        <v>4.28590753222353</v>
      </c>
      <c r="Q17" s="6"/>
      <c r="R17" s="6"/>
      <c r="S17" s="6">
        <f t="shared" si="15"/>
        <v>382.5</v>
      </c>
      <c r="T17" s="6">
        <f t="shared" si="16"/>
        <v>16065</v>
      </c>
      <c r="U17" s="20">
        <f t="shared" si="1"/>
        <v>16800</v>
      </c>
      <c r="V17" s="20">
        <f t="shared" si="2"/>
        <v>15960</v>
      </c>
      <c r="W17" s="20">
        <f t="shared" si="3"/>
        <v>15435</v>
      </c>
      <c r="X17" s="20"/>
      <c r="Y17" s="20"/>
      <c r="Z17" s="20"/>
    </row>
    <row r="18" spans="1:26" ht="48" customHeight="1" x14ac:dyDescent="0.25">
      <c r="A18" s="27">
        <v>8</v>
      </c>
      <c r="B18" s="30" t="s">
        <v>56</v>
      </c>
      <c r="C18" s="28" t="s">
        <v>46</v>
      </c>
      <c r="D18" s="21">
        <v>42</v>
      </c>
      <c r="E18" s="6">
        <v>400</v>
      </c>
      <c r="F18" s="17"/>
      <c r="G18" s="17"/>
      <c r="H18" s="6">
        <v>380</v>
      </c>
      <c r="I18" s="6"/>
      <c r="J18" s="6">
        <v>367.5</v>
      </c>
      <c r="K18" s="6"/>
      <c r="L18" s="6"/>
      <c r="M18" s="6"/>
      <c r="N18" s="6">
        <f t="shared" si="12"/>
        <v>382.5</v>
      </c>
      <c r="O18" s="18">
        <f t="shared" si="13"/>
        <v>16.393596310755001</v>
      </c>
      <c r="P18" s="18">
        <f t="shared" si="14"/>
        <v>4.28590753222353</v>
      </c>
      <c r="Q18" s="6"/>
      <c r="R18" s="6"/>
      <c r="S18" s="6">
        <f t="shared" si="15"/>
        <v>382.5</v>
      </c>
      <c r="T18" s="6">
        <f t="shared" si="16"/>
        <v>16065</v>
      </c>
      <c r="U18" s="20">
        <f t="shared" si="1"/>
        <v>16800</v>
      </c>
      <c r="V18" s="20">
        <f t="shared" si="2"/>
        <v>15960</v>
      </c>
      <c r="W18" s="20">
        <f t="shared" si="3"/>
        <v>15435</v>
      </c>
      <c r="X18" s="20"/>
      <c r="Y18" s="20"/>
      <c r="Z18" s="20"/>
    </row>
    <row r="19" spans="1:26" ht="18.75" hidden="1" customHeight="1" x14ac:dyDescent="0.25">
      <c r="A19" s="27"/>
      <c r="B19" s="29"/>
      <c r="C19" s="28"/>
      <c r="D19" s="21"/>
      <c r="E19" s="6"/>
      <c r="F19" s="17"/>
      <c r="G19" s="17"/>
      <c r="H19" s="6"/>
      <c r="I19" s="6"/>
      <c r="J19" s="6"/>
      <c r="K19" s="6"/>
      <c r="L19" s="6"/>
      <c r="M19" s="6"/>
      <c r="N19" s="6">
        <f t="shared" ref="N19" si="17">ROUND((E19+H19+J19)/3,2)</f>
        <v>0</v>
      </c>
      <c r="O19" s="18" t="e">
        <f t="shared" ref="O19" si="18">STDEVA(E19,H19,J19)</f>
        <v>#DIV/0!</v>
      </c>
      <c r="P19" s="18" t="e">
        <f t="shared" ref="P19" si="19">O19/N19*100</f>
        <v>#DIV/0!</v>
      </c>
      <c r="Q19" s="6"/>
      <c r="R19" s="6"/>
      <c r="S19" s="6">
        <f t="shared" ref="S19" si="20">N19</f>
        <v>0</v>
      </c>
      <c r="T19" s="6">
        <f t="shared" ref="T19" si="21">D19*S19</f>
        <v>0</v>
      </c>
      <c r="U19" s="20"/>
      <c r="V19" s="20"/>
      <c r="W19" s="20"/>
      <c r="X19" s="20">
        <f t="shared" ref="X19:X20" si="22">D19*E19</f>
        <v>0</v>
      </c>
      <c r="Y19" s="20">
        <f t="shared" ref="Y19:Y20" si="23">D19*H19</f>
        <v>0</v>
      </c>
      <c r="Z19" s="20">
        <f t="shared" ref="Z19:Z20" si="24">D19*J19</f>
        <v>0</v>
      </c>
    </row>
    <row r="20" spans="1:26" s="5" customFormat="1" ht="19.5" hidden="1" customHeight="1" x14ac:dyDescent="0.25">
      <c r="A20" s="27"/>
      <c r="B20" s="29"/>
      <c r="C20" s="28"/>
      <c r="D20" s="4"/>
      <c r="E20" s="6"/>
      <c r="F20" s="17"/>
      <c r="G20" s="17"/>
      <c r="H20" s="6"/>
      <c r="I20" s="6"/>
      <c r="J20" s="6"/>
      <c r="K20" s="6" t="e">
        <f>SUM(#REF!)</f>
        <v>#REF!</v>
      </c>
      <c r="L20" s="6">
        <v>0</v>
      </c>
      <c r="M20" s="6" t="s">
        <v>11</v>
      </c>
      <c r="N20" s="6">
        <f t="shared" ref="N20" si="25">ROUND((E20+H20+J20)/3,2)</f>
        <v>0</v>
      </c>
      <c r="O20" s="18" t="e">
        <f t="shared" ref="O20" si="26">STDEVA(E20,H20,J20)</f>
        <v>#DIV/0!</v>
      </c>
      <c r="P20" s="18" t="e">
        <f t="shared" ref="P20" si="27">O20/N20*100</f>
        <v>#DIV/0!</v>
      </c>
      <c r="Q20" s="6"/>
      <c r="R20" s="6"/>
      <c r="S20" s="6">
        <f t="shared" ref="S20" si="28">N20</f>
        <v>0</v>
      </c>
      <c r="T20" s="6">
        <f t="shared" si="11"/>
        <v>0</v>
      </c>
      <c r="U20" s="22">
        <f>SUM(U11:U13)</f>
        <v>108100</v>
      </c>
      <c r="V20" s="22">
        <f>SUM(V11:V13)</f>
        <v>107000</v>
      </c>
      <c r="W20" s="22">
        <f>SUM(W11:W13)</f>
        <v>105000</v>
      </c>
      <c r="X20" s="20">
        <f t="shared" si="22"/>
        <v>0</v>
      </c>
      <c r="Y20" s="20">
        <f t="shared" si="23"/>
        <v>0</v>
      </c>
      <c r="Z20" s="20">
        <f t="shared" si="24"/>
        <v>0</v>
      </c>
    </row>
    <row r="21" spans="1:26" s="5" customFormat="1" ht="13.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6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  <c r="T22" s="26">
        <f>SUM(T11:T20)</f>
        <v>286930.01999999996</v>
      </c>
      <c r="U22" s="20">
        <f>SUM(U11:U18)</f>
        <v>290500</v>
      </c>
      <c r="V22" s="20">
        <f>SUM(V11:V18)</f>
        <v>287420</v>
      </c>
      <c r="W22" s="20">
        <f>SUM(W11:W18)</f>
        <v>282870</v>
      </c>
    </row>
    <row r="23" spans="1:26" customFormat="1" ht="43.5" customHeight="1" x14ac:dyDescent="0.25">
      <c r="A23" s="34" t="s">
        <v>26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6" customFormat="1" ht="15.75" x14ac:dyDescent="0.25">
      <c r="A24" s="35" t="s">
        <v>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7"/>
      <c r="P24" s="7"/>
    </row>
    <row r="25" spans="1:26" customFormat="1" ht="15.75" x14ac:dyDescent="0.25"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6" customFormat="1" ht="27" customHeight="1" x14ac:dyDescent="0.25">
      <c r="B26" s="7"/>
      <c r="C26" s="7"/>
      <c r="D26" s="7"/>
      <c r="E26" s="8" t="s">
        <v>28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6" customFormat="1" ht="16.899999999999999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6" customFormat="1" ht="16.899999999999999" customHeight="1" x14ac:dyDescent="0.25">
      <c r="B28" s="7"/>
      <c r="C28" s="9" t="s">
        <v>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6" customFormat="1" ht="16.899999999999999" customHeight="1" x14ac:dyDescent="0.25">
      <c r="B29" s="7"/>
      <c r="C29" s="7"/>
      <c r="D29" s="7"/>
      <c r="E29" s="9" t="s">
        <v>30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6" customFormat="1" ht="27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6" customFormat="1" ht="27" customHeight="1" x14ac:dyDescent="0.25">
      <c r="B31" s="7"/>
      <c r="C31" s="8" t="s">
        <v>31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6" customFormat="1" ht="27" customHeight="1" x14ac:dyDescent="0.25">
      <c r="B32" s="7"/>
      <c r="C32" s="8" t="s">
        <v>32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7"/>
      <c r="C33" s="9" t="s">
        <v>33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10"/>
      <c r="O33" s="7"/>
      <c r="P33" s="7"/>
    </row>
    <row r="34" spans="1:21" customFormat="1" ht="16.899999999999999" customHeight="1" x14ac:dyDescent="0.3">
      <c r="A34" s="51" t="s">
        <v>34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7"/>
    </row>
    <row r="35" spans="1:21" customFormat="1" ht="16.899999999999999" customHeight="1" x14ac:dyDescent="0.25">
      <c r="B35" s="7"/>
      <c r="C35" s="11" t="s">
        <v>35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21" customFormat="1" ht="16.899999999999999" customHeight="1" x14ac:dyDescent="0.25">
      <c r="B36" s="7"/>
      <c r="C36" s="12" t="s">
        <v>36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21" customFormat="1" ht="16.899999999999999" customHeight="1" x14ac:dyDescent="0.25">
      <c r="B37" s="7"/>
      <c r="C37" s="12" t="s">
        <v>29</v>
      </c>
      <c r="D37" s="13" t="s">
        <v>37</v>
      </c>
      <c r="E37" s="13"/>
      <c r="F37" s="13"/>
      <c r="G37" s="13"/>
      <c r="H37" s="13"/>
      <c r="I37" s="13"/>
      <c r="J37" s="13"/>
      <c r="K37" s="13"/>
      <c r="L37" s="13"/>
      <c r="M37" s="13"/>
      <c r="N37" s="7"/>
      <c r="O37" s="7"/>
      <c r="P37" s="7"/>
    </row>
    <row r="38" spans="1:21" customFormat="1" ht="16.899999999999999" customHeight="1" x14ac:dyDescent="0.25">
      <c r="B38" s="7"/>
      <c r="C38" s="47" t="s">
        <v>38</v>
      </c>
      <c r="D38" s="47"/>
      <c r="E38" s="47"/>
      <c r="F38" s="47"/>
      <c r="G38" s="47"/>
      <c r="H38" s="47"/>
      <c r="I38" s="7"/>
      <c r="J38" s="7"/>
      <c r="K38" s="7"/>
      <c r="L38" s="7"/>
      <c r="M38" s="7"/>
      <c r="N38" s="7"/>
      <c r="O38" s="7"/>
      <c r="P38" s="7"/>
    </row>
    <row r="39" spans="1:21" customFormat="1" ht="16.899999999999999" customHeight="1" x14ac:dyDescent="0.25">
      <c r="B39" s="14"/>
      <c r="C39" s="7"/>
      <c r="D39" s="13" t="s">
        <v>39</v>
      </c>
      <c r="E39" s="13"/>
      <c r="F39" s="13"/>
      <c r="G39" s="13"/>
      <c r="H39" s="13"/>
      <c r="I39" s="13"/>
      <c r="J39" s="7"/>
      <c r="K39" s="7"/>
      <c r="L39" s="7"/>
      <c r="M39" s="7"/>
      <c r="N39" s="7"/>
      <c r="O39" s="7"/>
      <c r="P39" s="7"/>
      <c r="Q39" s="7"/>
      <c r="R39" s="15"/>
    </row>
    <row r="40" spans="1:21" customFormat="1" ht="16.899999999999999" customHeight="1" x14ac:dyDescent="0.25">
      <c r="B40" s="14"/>
      <c r="C40" s="7"/>
      <c r="D40" s="13" t="s">
        <v>40</v>
      </c>
      <c r="E40" s="13"/>
      <c r="F40" s="13"/>
      <c r="G40" s="13"/>
      <c r="H40" s="13"/>
      <c r="I40" s="13"/>
      <c r="J40" s="7"/>
      <c r="K40" s="7"/>
      <c r="L40" s="7"/>
      <c r="M40" s="7"/>
      <c r="N40" s="7"/>
      <c r="O40" s="7"/>
      <c r="P40" s="7"/>
      <c r="Q40" s="7"/>
      <c r="R40" s="15"/>
    </row>
    <row r="41" spans="1:21" customFormat="1" ht="16.899999999999999" customHeight="1" x14ac:dyDescent="0.25">
      <c r="B41" s="13"/>
      <c r="C41" s="13"/>
      <c r="D41" s="13" t="s">
        <v>41</v>
      </c>
      <c r="E41" s="13"/>
      <c r="F41" s="13"/>
      <c r="G41" s="13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21" customFormat="1" ht="3.75" customHeigh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spans="1:21" customFormat="1" ht="90" customHeight="1" x14ac:dyDescent="0.25">
      <c r="A43" s="48" t="s">
        <v>57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1" s="14" customFormat="1" ht="32.25" customHeight="1" x14ac:dyDescent="0.25">
      <c r="A44" s="49" t="s">
        <v>42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</row>
    <row r="45" spans="1:21" s="14" customFormat="1" ht="16.899999999999999" customHeight="1" x14ac:dyDescent="0.25">
      <c r="A45" s="50" t="s">
        <v>43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</row>
  </sheetData>
  <mergeCells count="27">
    <mergeCell ref="C38:H38"/>
    <mergeCell ref="A43:T43"/>
    <mergeCell ref="A44:T44"/>
    <mergeCell ref="A45:T45"/>
    <mergeCell ref="A34:O34"/>
    <mergeCell ref="A42:U42"/>
    <mergeCell ref="D9:D10"/>
    <mergeCell ref="E9:J9"/>
    <mergeCell ref="L9:M9"/>
    <mergeCell ref="N9:P9"/>
    <mergeCell ref="Q9:T9"/>
    <mergeCell ref="A21:T21"/>
    <mergeCell ref="A23:T23"/>
    <mergeCell ref="A24:N24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2026-08-21T04:42:52Z</cp:lastPrinted>
  <dcterms:created xsi:type="dcterms:W3CDTF">2015-03-23T12:24:37Z</dcterms:created>
  <dcterms:modified xsi:type="dcterms:W3CDTF">2026-08-21T05:27:33Z</dcterms:modified>
</cp:coreProperties>
</file>