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Лист1!$A$1:$O$30</definedName>
    <definedName name="сумм">Лист1!$I$8</definedName>
  </definedNames>
  <calcPr calcId="162913" refMode="R1C1"/>
</workbook>
</file>

<file path=xl/calcChain.xml><?xml version="1.0" encoding="utf-8"?>
<calcChain xmlns="http://schemas.openxmlformats.org/spreadsheetml/2006/main">
  <c r="I6" i="1" l="1"/>
  <c r="J6" i="1"/>
  <c r="K6" i="1"/>
  <c r="L6" i="1"/>
  <c r="M6" i="1" s="1"/>
  <c r="N6" i="1" s="1"/>
  <c r="O6" i="1" l="1"/>
  <c r="K5" i="1"/>
  <c r="J5" i="1"/>
  <c r="I5" i="1"/>
  <c r="J8" i="1" l="1"/>
  <c r="I8" i="1"/>
  <c r="K8" i="1" l="1"/>
  <c r="K9" i="1" l="1"/>
  <c r="O8" i="1" l="1"/>
</calcChain>
</file>

<file path=xl/sharedStrings.xml><?xml version="1.0" encoding="utf-8"?>
<sst xmlns="http://schemas.openxmlformats.org/spreadsheetml/2006/main" count="34" uniqueCount="33">
  <si>
    <t>Основные характеристики объекта закупки</t>
  </si>
  <si>
    <t>Согласно техническому заданию</t>
  </si>
  <si>
    <t xml:space="preserve">
</t>
  </si>
  <si>
    <t>Используемый метод определения НМЦК с обоснованием:</t>
  </si>
  <si>
    <t>Расчет НМЦК</t>
  </si>
  <si>
    <t>№ п/п</t>
  </si>
  <si>
    <t>Наименование товара</t>
  </si>
  <si>
    <t>Техническое описание</t>
  </si>
  <si>
    <t xml:space="preserve">Цены поставщиков,  руб. </t>
  </si>
  <si>
    <t>Кол-во, шт.</t>
  </si>
  <si>
    <t>Сумма поставщиков, руб.</t>
  </si>
  <si>
    <t>Средняя цена в руб.ед</t>
  </si>
  <si>
    <t>Средняя квадратичное отклонение</t>
  </si>
  <si>
    <t>Коэффициент вариации</t>
  </si>
  <si>
    <t xml:space="preserve">Сумма средняя в руб </t>
  </si>
  <si>
    <t>Согласно ТЗ</t>
  </si>
  <si>
    <t xml:space="preserve">Примечание: В стоимость на выполнение работ (услуг), товара  включены все затраты организации, в том числе, связанные с исполнением договора согласно техническому заданию и проекту контракта, в том числе  расходы на доставку, разгрузка, разнос по помещениям, сборка, установка и вывоз упаковки и мусора. </t>
  </si>
  <si>
    <t xml:space="preserve"> </t>
  </si>
  <si>
    <t xml:space="preserve">Заместитель директора по АХР </t>
  </si>
  <si>
    <t>Владимирского филиала Финуниверситета</t>
  </si>
  <si>
    <t>И.Н. Криворучко</t>
  </si>
  <si>
    <t xml:space="preserve">Начальник учебного корпуса   </t>
  </si>
  <si>
    <t>В.А. Стрельцов</t>
  </si>
  <si>
    <t>На основании проведенного анализа рынка, с учетом округления значений, НМЦК/НМЦ  составляет</t>
  </si>
  <si>
    <t>к размещению наименьшее предложение</t>
  </si>
  <si>
    <t xml:space="preserve">Цена за ед товара, метод сопоставимых рыночных цен </t>
  </si>
  <si>
    <t>Флагшток</t>
  </si>
  <si>
    <t>№ 33/26-80 от 01.07.2026</t>
  </si>
  <si>
    <t>№ б/н от 01.07.2026</t>
  </si>
  <si>
    <t>Коэффициент вариации цены по позициям не превышает 33%, совокупность значений принимается однородной.</t>
  </si>
  <si>
    <t>Обоснование начальной (максимальной) цены контракта
на поставку флагштока для нужд Владимирского филиала Финуниверситета</t>
  </si>
  <si>
    <t>№ 119950 от 29.06.2026</t>
  </si>
  <si>
    <t>Дата подготовки обоснования НМЦК: 08.07.2026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</si>
</sst>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 wrapText="1"/>
    </xf>
    <xf numFmtId="1" fontId="3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4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2"/>
    </xf>
    <xf numFmtId="4" fontId="4" fillId="0" borderId="11" xfId="0" applyNumberFormat="1" applyFont="1" applyBorder="1" applyAlignment="1">
      <alignment horizontal="left" vertical="center" wrapText="1" indent="2"/>
    </xf>
    <xf numFmtId="4" fontId="4" fillId="0" borderId="9" xfId="0" applyNumberFormat="1" applyFont="1" applyBorder="1" applyAlignment="1">
      <alignment horizontal="left" vertical="center" wrapText="1" indent="2"/>
    </xf>
    <xf numFmtId="4" fontId="4" fillId="0" borderId="12" xfId="0" applyNumberFormat="1" applyFont="1" applyBorder="1" applyAlignment="1">
      <alignment horizontal="left" vertical="center" wrapText="1" indent="2"/>
    </xf>
    <xf numFmtId="4" fontId="4" fillId="0" borderId="1" xfId="0" applyNumberFormat="1" applyFont="1" applyBorder="1" applyAlignment="1">
      <alignment horizontal="left" vertical="center" wrapText="1" indent="2"/>
    </xf>
    <xf numFmtId="4" fontId="4" fillId="0" borderId="2" xfId="0" applyNumberFormat="1" applyFont="1" applyBorder="1" applyAlignment="1">
      <alignment horizontal="left" vertical="center" wrapText="1" indent="2"/>
    </xf>
    <xf numFmtId="4" fontId="4" fillId="0" borderId="3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zoomScaleNormal="100" zoomScaleSheetLayoutView="100" workbookViewId="0">
      <selection activeCell="G18" sqref="G18"/>
    </sheetView>
  </sheetViews>
  <sheetFormatPr defaultRowHeight="15.75" x14ac:dyDescent="0.25"/>
  <cols>
    <col min="1" max="1" width="9.140625" style="2"/>
    <col min="2" max="2" width="8.7109375" style="2" customWidth="1"/>
    <col min="3" max="3" width="37.28515625" style="2" customWidth="1"/>
    <col min="4" max="4" width="13.7109375" style="2" customWidth="1"/>
    <col min="5" max="7" width="14.7109375" style="2" customWidth="1"/>
    <col min="8" max="8" width="9.140625" style="2"/>
    <col min="9" max="13" width="14.7109375" style="2" customWidth="1"/>
    <col min="14" max="14" width="10.7109375" style="2" customWidth="1"/>
    <col min="15" max="15" width="11.7109375" style="2" customWidth="1"/>
    <col min="16" max="16384" width="9.140625" style="2"/>
  </cols>
  <sheetData>
    <row r="1" spans="1:15" ht="65.25" customHeight="1" x14ac:dyDescent="0.25">
      <c r="B1" s="51" t="s">
        <v>30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32.1" customHeight="1" x14ac:dyDescent="0.25">
      <c r="A2" s="3"/>
      <c r="B2" s="53" t="s">
        <v>0</v>
      </c>
      <c r="C2" s="54"/>
      <c r="D2" s="55" t="s">
        <v>1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32.1" customHeight="1" x14ac:dyDescent="0.25">
      <c r="A3" s="3" t="s">
        <v>2</v>
      </c>
      <c r="B3" s="56" t="s">
        <v>3</v>
      </c>
      <c r="C3" s="57"/>
      <c r="D3" s="55" t="s">
        <v>25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ht="32.1" customHeight="1" x14ac:dyDescent="0.25">
      <c r="A4" s="36" t="s">
        <v>4</v>
      </c>
      <c r="B4" s="4" t="s">
        <v>5</v>
      </c>
      <c r="C4" s="4" t="s">
        <v>6</v>
      </c>
      <c r="D4" s="5" t="s">
        <v>7</v>
      </c>
      <c r="E4" s="48" t="s">
        <v>8</v>
      </c>
      <c r="F4" s="49"/>
      <c r="G4" s="49"/>
      <c r="H4" s="4" t="s">
        <v>9</v>
      </c>
      <c r="I4" s="48" t="s">
        <v>10</v>
      </c>
      <c r="J4" s="49"/>
      <c r="K4" s="50"/>
      <c r="L4" s="31" t="s">
        <v>11</v>
      </c>
      <c r="M4" s="31" t="s">
        <v>12</v>
      </c>
      <c r="N4" s="31" t="s">
        <v>13</v>
      </c>
      <c r="O4" s="31" t="s">
        <v>14</v>
      </c>
    </row>
    <row r="5" spans="1:15" ht="32.1" customHeight="1" x14ac:dyDescent="0.25">
      <c r="A5" s="37"/>
      <c r="B5" s="6"/>
      <c r="C5" s="7"/>
      <c r="D5" s="8"/>
      <c r="E5" s="9" t="s">
        <v>27</v>
      </c>
      <c r="F5" s="7" t="s">
        <v>28</v>
      </c>
      <c r="G5" s="7" t="s">
        <v>31</v>
      </c>
      <c r="H5" s="4"/>
      <c r="I5" s="9" t="str">
        <f>E5</f>
        <v>№ 33/26-80 от 01.07.2026</v>
      </c>
      <c r="J5" s="7" t="str">
        <f>F5</f>
        <v>№ б/н от 01.07.2026</v>
      </c>
      <c r="K5" s="7" t="str">
        <f>G5</f>
        <v>№ 119950 от 29.06.2026</v>
      </c>
      <c r="L5" s="32"/>
      <c r="M5" s="32"/>
      <c r="N5" s="32"/>
      <c r="O5" s="32"/>
    </row>
    <row r="6" spans="1:15" ht="32.1" customHeight="1" x14ac:dyDescent="0.25">
      <c r="A6" s="37"/>
      <c r="B6" s="6">
        <v>1</v>
      </c>
      <c r="C6" s="8" t="s">
        <v>26</v>
      </c>
      <c r="D6" s="10" t="s">
        <v>15</v>
      </c>
      <c r="E6" s="11">
        <v>68150</v>
      </c>
      <c r="F6" s="30">
        <v>127000</v>
      </c>
      <c r="G6" s="30">
        <v>114770</v>
      </c>
      <c r="H6" s="4">
        <v>1</v>
      </c>
      <c r="I6" s="13">
        <f>E6*H6</f>
        <v>68150</v>
      </c>
      <c r="J6" s="14">
        <f>F6*H6</f>
        <v>127000</v>
      </c>
      <c r="K6" s="14">
        <f>G6*H6</f>
        <v>114770</v>
      </c>
      <c r="L6" s="15">
        <f t="shared" ref="L6" si="0">(ROUND((((E6+F6+G6)/3)*100),0)/100)</f>
        <v>103306.67</v>
      </c>
      <c r="M6" s="15">
        <f t="shared" ref="M6" si="1">SQRT(((SUM((POWER(E6-L6,2)),(POWER(F6-L6,2)),(POWER(G6-L6,2)))/2)))</f>
        <v>31054.57507893724</v>
      </c>
      <c r="N6" s="15">
        <f t="shared" ref="N6" si="2">M6/L6*100</f>
        <v>30.060571189582667</v>
      </c>
      <c r="O6" s="15">
        <f>(ROUND(((L6*H6)*100),0))/100</f>
        <v>103306.67</v>
      </c>
    </row>
    <row r="7" spans="1:15" ht="32.1" customHeight="1" x14ac:dyDescent="0.25">
      <c r="A7" s="37"/>
      <c r="B7" s="6"/>
      <c r="C7" s="8"/>
      <c r="D7" s="10"/>
      <c r="E7" s="11"/>
      <c r="F7" s="12"/>
      <c r="G7" s="12"/>
      <c r="H7" s="4"/>
      <c r="I7" s="13"/>
      <c r="J7" s="14"/>
      <c r="K7" s="14"/>
      <c r="L7" s="15"/>
      <c r="M7" s="15"/>
      <c r="N7" s="15"/>
      <c r="O7" s="15"/>
    </row>
    <row r="8" spans="1:15" ht="32.1" customHeight="1" x14ac:dyDescent="0.25">
      <c r="A8" s="38"/>
      <c r="B8" s="6"/>
      <c r="C8" s="16" t="s">
        <v>2</v>
      </c>
      <c r="D8" s="17"/>
      <c r="E8" s="14"/>
      <c r="F8" s="14"/>
      <c r="G8" s="14"/>
      <c r="H8" s="18"/>
      <c r="I8" s="19">
        <f>SUM(I6:I7)</f>
        <v>68150</v>
      </c>
      <c r="J8" s="19">
        <f>SUM(J6:J7)</f>
        <v>127000</v>
      </c>
      <c r="K8" s="19">
        <f>SUM(K6:K7)</f>
        <v>114770</v>
      </c>
      <c r="L8" s="19"/>
      <c r="M8" s="19"/>
      <c r="N8" s="19"/>
      <c r="O8" s="19">
        <f>SUM(O6:O7)</f>
        <v>103306.67</v>
      </c>
    </row>
    <row r="9" spans="1:15" ht="15.95" customHeight="1" x14ac:dyDescent="0.25">
      <c r="A9" s="40" t="s">
        <v>23</v>
      </c>
      <c r="B9" s="41"/>
      <c r="C9" s="41"/>
      <c r="D9" s="41"/>
      <c r="E9" s="41"/>
      <c r="F9" s="41"/>
      <c r="G9" s="20"/>
      <c r="H9" s="39" t="s">
        <v>24</v>
      </c>
      <c r="I9" s="39"/>
      <c r="J9" s="39"/>
      <c r="K9" s="21">
        <f>I8</f>
        <v>68150</v>
      </c>
      <c r="L9" s="22"/>
      <c r="M9" s="22"/>
      <c r="N9" s="22"/>
      <c r="O9" s="13"/>
    </row>
    <row r="10" spans="1:15" ht="15.95" customHeight="1" x14ac:dyDescent="0.25">
      <c r="A10" s="42" t="s">
        <v>29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</row>
    <row r="11" spans="1:15" ht="32.1" customHeight="1" x14ac:dyDescent="0.25">
      <c r="A11" s="45" t="s">
        <v>32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1:15" ht="32.1" customHeight="1" x14ac:dyDescent="0.25">
      <c r="A12" s="33" t="s">
        <v>16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</row>
    <row r="13" spans="1:15" x14ac:dyDescent="0.25">
      <c r="C13" s="23"/>
      <c r="E13" s="24"/>
      <c r="F13" s="25"/>
      <c r="H13" s="26"/>
      <c r="I13" s="27"/>
      <c r="J13" s="26"/>
      <c r="K13" s="26"/>
      <c r="L13" s="2" t="s">
        <v>17</v>
      </c>
    </row>
    <row r="17" spans="3:8" s="29" customFormat="1" ht="18.75" x14ac:dyDescent="0.3">
      <c r="C17" s="28" t="s">
        <v>18</v>
      </c>
    </row>
    <row r="18" spans="3:8" s="29" customFormat="1" ht="18.75" x14ac:dyDescent="0.3">
      <c r="C18" s="28" t="s">
        <v>19</v>
      </c>
      <c r="H18" s="28" t="s">
        <v>20</v>
      </c>
    </row>
    <row r="19" spans="3:8" x14ac:dyDescent="0.25">
      <c r="C19" s="1"/>
    </row>
    <row r="20" spans="3:8" x14ac:dyDescent="0.25">
      <c r="C20" s="1"/>
    </row>
    <row r="21" spans="3:8" x14ac:dyDescent="0.25">
      <c r="C21" s="1"/>
    </row>
    <row r="22" spans="3:8" x14ac:dyDescent="0.25">
      <c r="C22" s="1"/>
    </row>
    <row r="23" spans="3:8" x14ac:dyDescent="0.25">
      <c r="C23" s="1"/>
    </row>
    <row r="24" spans="3:8" x14ac:dyDescent="0.25">
      <c r="C24" s="1"/>
    </row>
    <row r="25" spans="3:8" x14ac:dyDescent="0.25">
      <c r="C25" s="1"/>
    </row>
    <row r="26" spans="3:8" x14ac:dyDescent="0.25">
      <c r="C26" s="1" t="s">
        <v>21</v>
      </c>
    </row>
    <row r="27" spans="3:8" x14ac:dyDescent="0.25">
      <c r="C27" s="1" t="s">
        <v>22</v>
      </c>
    </row>
  </sheetData>
  <mergeCells count="17">
    <mergeCell ref="B1:O1"/>
    <mergeCell ref="B2:C2"/>
    <mergeCell ref="D2:O2"/>
    <mergeCell ref="B3:C3"/>
    <mergeCell ref="D3:O3"/>
    <mergeCell ref="M4:M5"/>
    <mergeCell ref="A12:O12"/>
    <mergeCell ref="A4:A8"/>
    <mergeCell ref="N4:N5"/>
    <mergeCell ref="O4:O5"/>
    <mergeCell ref="H9:J9"/>
    <mergeCell ref="A9:F9"/>
    <mergeCell ref="A10:O10"/>
    <mergeCell ref="A11:O11"/>
    <mergeCell ref="E4:G4"/>
    <mergeCell ref="I4:K4"/>
    <mergeCell ref="L4:L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сумм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2026-07-22T12:44:03Z</dcterms:modified>
</cp:coreProperties>
</file>