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ививки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<sst xmlns="http://schemas.openxmlformats.org/spreadsheetml/2006/main" xmlns:a="http://schemas.openxmlformats.org/drawingml/2006/main" xmlns:a15="http://schemas.microsoft.com/office/drawing/2012/main" xmlns:asvg="http://schemas.microsoft.com/office/drawing/2016/SVG/main" xmlns:c="http://schemas.openxmlformats.org/drawingml/2006/chart" xmlns:co="http://ncloudtech.com" xmlns:co-ooxml="http://ncloudtech.com/ooxml" xmlns:m="http://schemas.openxmlformats.org/officeDocument/2006/math" xmlns:mc="http://schemas.openxmlformats.org/markup-compatibility/2006" xmlns:o="urn:schemas-microsoft-com:office:office" xmlns:p="http://schemas.openxmlformats.org/presentationml/2006/main" xmlns:pic="http://schemas.openxmlformats.org/drawingml/2006/picture" xmlns:r="http://schemas.openxmlformats.org/officeDocument/2006/relationships" xmlns:s="http://schemas.openxmlformats.org/officeDocument/2006/sharedTypes" xmlns:sl="http://schemas.openxmlformats.org/schemaLibrary/2006/main" xmlns:v="urn:schemas-microsoft-com:vml" xmlns:w="http://schemas.openxmlformats.org/wordprocessingml/2006/main" xmlns:w10="urn:schemas-microsoft-com:office:word" xmlns:w14="http://schemas.microsoft.com/office/word/2010/wordml" xmlns:w15="http://schemas.microsoft.com/office/word/2012/wordml" xmlns:wp="http://schemas.openxmlformats.org/drawingml/2006/wordprocessingDrawing" xmlns:wpg="http://schemas.microsoft.com/office/word/2010/wordprocessingGroup" xmlns:wps="http://schemas.microsoft.com/office/word/2010/wordprocessingShape" xmlns:x="urn:schemas-microsoft-com:office:excel" xmlns:x12ac="http://schemas.microsoft.com/office/spreadsheetml/2011/1/ac" xmlns:x14="http://schemas.microsoft.com/office/spreadsheetml/2009/9/main" xmlns:xdr="http://schemas.openxmlformats.org/drawingml/2006/spreadsheetDrawing" xmlns:xm="http://schemas.microsoft.com/office/excel/2006/main" mc:Ignorable="co co-ooxml w14 x14 w15">
  <si>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</si>
  <si>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</si>
  <si>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Объем</t>
  </si>
  <si>
    <t>Источник №1 (Мед-Клиник)</t>
  </si>
  <si>
    <t>Источник №2 (Пермский центр иммунопрофилактики)</t>
  </si>
  <si>
    <t>Источник №3 (Альфа цент здоровья)</t>
  </si>
  <si>
    <t xml:space="preserve">Источник №4 </t>
  </si>
  <si>
    <t xml:space="preserve">Источник №5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</si>
  <si>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</si>
  <si>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</si>
  <si>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</si>
  <si>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</si>
  <si>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</si>
  <si>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</si>
  <si>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</si>
  <si>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Корь</t>
  </si>
  <si>
    <t>усл. ед.</t>
  </si>
  <si>
    <t>Ед.изм.</t>
  </si>
  <si>
    <t>Кол-во</t>
  </si>
  <si>
    <t>Цена за ед.изм.</t>
  </si>
  <si>
    <t>Брюшной тиф</t>
  </si>
  <si>
    <t>Краснуха</t>
  </si>
  <si>
    <t>Вирусный гепатит А</t>
  </si>
  <si>
    <t xml:space="preserve">НМЦК контракта (рын.) = </t>
  </si>
  <si>
    <t>Вирусный гепатит В</t>
  </si>
  <si>
    <t>Дизентерия (шигиллез)</t>
  </si>
  <si>
    <t>АДС-М (дифтерия и столбняк)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</si>
</sst>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.00%" formatCode="0.00%" numFmtId="1004"/>
    <numFmt co:extendedFormatCode="General" formatCode="General" numFmtId="1000"/>
    <numFmt co:extendedFormatCode="#,###.00" formatCode="#,###.00" numFmtId="1002"/>
    <numFmt co:extendedFormatCode="0.00" formatCode="0.00" numFmtId="1003"/>
    <numFmt co:extendedFormatCode="#,##0.00_р_." formatCode="#,##0.00_р_." numFmtId="1001"/>
  </numFmts>
  <fonts count="6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9"/>
    </font>
    <font>
      <name val="Times New Roman"/>
      <color rgb="000000" tint="0"/>
      <sz val="10"/>
    </font>
    <font>
      <name val="Times New Roman"/>
      <sz val="9"/>
    </font>
    <font>
      <name val="Times New Roman"/>
      <color rgb="FF0000" tint="0"/>
      <sz val="9"/>
    </font>
  </fonts>
  <fills count="2">
    <fill>
      <patternFill patternType="none"/>
    </fill>
    <fill>
      <patternFill patternType="gray125"/>
    </fill>
  </fills>
  <borders count="27">
    <border>
      <left style="none"/>
      <right style="none"/>
      <top style="none"/>
      <bottom style="none"/>
      <diagonal style="none"/>
    </border>
    <border>
      <left style="thin">
        <color rgb="242424" tint="0"/>
      </left>
      <right style="thin">
        <color rgb="242424" tint="0"/>
      </right>
      <top style="thin">
        <color rgb="242424" tint="0"/>
      </top>
    </border>
    <border>
      <left style="thin">
        <color rgb="242424" tint="0"/>
      </left>
      <right style="thin">
        <color rgb="242424" tint="0"/>
      </righ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</borders>
  <cellStyleXfs count="1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</cellStyleXfs>
  <cellXfs count="44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4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" fillId="0" fontId="2" numFmtId="1000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4" fillId="0" fontId="2" numFmtId="1002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4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" fillId="0" fontId="4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5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2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2" numFmtId="1003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4" fillId="0" fontId="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2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3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7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8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9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0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1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3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" fillId="0" fontId="2" numFmtId="1002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4" quotePrefix="false">
      <alignment horizontal="center" textRotation="0" vertical="center" wrapText="true"/>
      <protection hidden="false" locked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H14"/>
  <sheetViews>
    <sheetView showZeros="true" workbookViewId="0"/>
  </sheetViews>
  <sheetFormatPr baseColWidth="8" customHeight="false" defaultColWidth="9.1562501744526248" defaultRowHeight="12" zeroHeight="false"/>
  <cols>
    <col customWidth="true" hidden="false" max="1" min="1" outlineLevel="0" style="1" width="5.429999964475102"/>
    <col customWidth="true" hidden="false" max="2" min="2" outlineLevel="0" style="1" width="19.850000346790672"/>
    <col customWidth="true" hidden="false" max="3" min="3" outlineLevel="0" style="1" width="7.2900000625914876"/>
    <col customWidth="true" hidden="false" max="4" min="4" outlineLevel="0" style="1" width="7.1500001607078723"/>
    <col customWidth="true" hidden="false" max="5" min="5" outlineLevel="0" style="2" width="10.72000002706659"/>
    <col customWidth="true" hidden="false" max="7" min="6" outlineLevel="0" style="2" width="11.860000098116386"/>
    <col customWidth="true" hidden="true" max="8" min="8" outlineLevel="0" style="2" width="9.8500000084583093"/>
    <col customWidth="true" hidden="true" max="10" min="9" outlineLevel="0" style="2" width="10.000000338332363"/>
    <col customWidth="true" hidden="false" max="11" min="11" outlineLevel="0" style="2" width="9.8500000084583093"/>
    <col customWidth="true" hidden="false" max="12" min="12" outlineLevel="0" style="1" width="7.7099997682423309"/>
    <col customWidth="true" hidden="false" max="13" min="13" outlineLevel="0" style="1" width="8.4300001336412826"/>
    <col customWidth="true" hidden="false" max="14" min="14" outlineLevel="0" style="1" width="10.289999893425305"/>
    <col customWidth="true" hidden="false" max="15" min="15" outlineLevel="0" style="1" width="15.149999484043146"/>
    <col customWidth="true" hidden="false" max="16" min="16" outlineLevel="0" style="2" width="15.710000444907058"/>
    <col customWidth="true" hidden="false" max="17" min="17" outlineLevel="0" style="1" width="13.009999920491895"/>
    <col customWidth="true" hidden="false" max="18" min="18" outlineLevel="0" style="1" width="11.719999519568045"/>
    <col customWidth="true" hidden="false" max="19" min="19" outlineLevel="0" style="1" width="11.570000543023443"/>
    <col bestFit="true" customWidth="true" hidden="false" max="1022" min="20" outlineLevel="0" style="1" width="9.1400000710497959"/>
  </cols>
  <sheetData>
    <row customHeight="true" hidden="false" ht="62.25" outlineLevel="0" r="1">
      <c r="A1" s="3" t="s">
        <v>0</v>
      </c>
      <c r="B1" s="3" t="s">
        <v>1</v>
      </c>
      <c r="C1" s="4" t="s">
        <v>2</v>
      </c>
      <c r="D1" s="5" t="s"/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6" t="s">
        <v>14</v>
      </c>
    </row>
    <row hidden="false" ht="24" outlineLevel="0" r="2">
      <c r="A2" s="11" t="s"/>
      <c r="B2" s="12" t="s"/>
      <c r="C2" s="3" t="s">
        <v>17</v>
      </c>
      <c r="D2" s="3" t="s">
        <v>18</v>
      </c>
      <c r="E2" s="13" t="s">
        <v>19</v>
      </c>
      <c r="F2" s="13" t="s">
        <v>19</v>
      </c>
      <c r="G2" s="13" t="s">
        <v>19</v>
      </c>
      <c r="H2" s="13" t="s">
        <v>19</v>
      </c>
      <c r="I2" s="13" t="s">
        <v>19</v>
      </c>
      <c r="J2" s="13" t="s">
        <v>19</v>
      </c>
      <c r="K2" s="14" t="s"/>
      <c r="L2" s="15" t="s"/>
      <c r="M2" s="16" t="s"/>
      <c r="N2" s="17" t="s"/>
      <c r="O2" s="18" t="s"/>
      <c r="P2" s="19" t="s"/>
    </row>
    <row customFormat="true" hidden="false" ht="13.399999618530273" outlineLevel="0" r="3" s="4">
      <c r="A3" s="4" t="n">
        <v>1</v>
      </c>
      <c r="B3" s="7" t="s">
        <v>20</v>
      </c>
      <c r="C3" s="8" t="s">
        <v>16</v>
      </c>
      <c r="D3" s="8" t="n">
        <v>7</v>
      </c>
      <c r="E3" s="20" t="n">
        <v>1300</v>
      </c>
      <c r="F3" s="20" t="n">
        <v>1400</v>
      </c>
      <c r="G3" s="21" t="n">
        <v>1865</v>
      </c>
      <c r="H3" s="22" t="n"/>
      <c r="I3" s="23" t="n"/>
      <c r="J3" s="23" t="n"/>
      <c r="K3" s="21" t="n">
        <f aca="false" ca="false" dt2D="false" dtr="false" t="normal">ROUND(AVERAGE(E3, F3, G3, H3, I3, J3), 2)</f>
        <v>1521.6699999999998</v>
      </c>
      <c r="L3" s="23" t="n">
        <f aca="false" ca="false" dt2D="false" dtr="false" t="normal">COUNT(E3:J3)</f>
        <v>3</v>
      </c>
      <c r="M3" s="23" t="n">
        <f aca="false" ca="false" dt2D="false" dtr="false" t="normal">_XLFN.STDEV.S(E3, F3, G3, H3, I3)</f>
        <v>301.51008827787723</v>
      </c>
      <c r="N3" s="26" t="n">
        <f aca="false" ca="false" dt2D="false" dtr="false" t="normal">M3/K3*100</f>
        <v>19.81442022763656</v>
      </c>
      <c r="O3" s="25" t="str">
        <f aca="false" ca="false" dt2D="false" dtr="false" t="normal">IF(N3&lt;33, "ОДНОРОДНЫЕ", "НЕОДНОРОДНЫЕ")</f>
        <v>ОДНОРОДНЫЕ</v>
      </c>
      <c r="P3" s="23" t="n">
        <f aca="false" ca="false" dt2D="false" dtr="false" t="normal">D3*K3</f>
        <v>10651.689999999999</v>
      </c>
      <c r="Q3" s="23" t="n">
        <f aca="false" ca="false" dt2D="false" dtr="false" t="normal">D3*E3</f>
        <v>9100</v>
      </c>
      <c r="R3" s="23" t="n">
        <f aca="false" ca="false" dt2D="false" dtr="false" t="normal">D3*F3</f>
        <v>9800</v>
      </c>
      <c r="S3" s="23" t="n">
        <f aca="false" ca="false" dt2D="false" dtr="false" t="normal">D3*G3</f>
        <v>13055</v>
      </c>
    </row>
    <row customFormat="true" hidden="false" ht="25.350000381469727" outlineLevel="0" r="4" s="4">
      <c r="A4" s="4" t="n">
        <v>2</v>
      </c>
      <c r="B4" s="7" t="s">
        <v>22</v>
      </c>
      <c r="C4" s="8" t="s">
        <v>16</v>
      </c>
      <c r="D4" s="9" t="n">
        <v>3</v>
      </c>
      <c r="E4" s="10" t="n">
        <v>2300</v>
      </c>
      <c r="F4" s="10" t="n">
        <v>2000</v>
      </c>
      <c r="G4" s="10" t="n">
        <v>3850</v>
      </c>
      <c r="H4" s="10" t="n"/>
      <c r="I4" s="10" t="n"/>
      <c r="J4" s="10" t="n"/>
      <c r="K4" s="10" t="n">
        <f aca="false" ca="false" dt2D="false" dtr="false" t="normal">ROUND(AVERAGE(E4, F4, G4, H4, I4, J4), 2)</f>
        <v>2716.6699999999996</v>
      </c>
      <c r="L4" s="10" t="n">
        <f aca="false" ca="false" dt2D="false" dtr="false" t="normal">COUNT(E4:J4)</f>
        <v>3</v>
      </c>
      <c r="M4" s="10" t="n">
        <f aca="false" ca="false" dt2D="false" dtr="false" t="normal">_XLFN.STDEV.S(E4, F4, G4, H4, I4)</f>
        <v>992.89140057376528</v>
      </c>
      <c r="N4" s="24" t="n">
        <f aca="false" ca="false" dt2D="false" dtr="false" t="normal">M4/K4*100</f>
        <v>36.548104870071278</v>
      </c>
      <c r="O4" s="25" t="str">
        <f aca="false" ca="false" dt2D="false" dtr="false" t="normal">IF(N4&lt;33, "ОДНОРОДНЫЕ", "НЕОДНОРОДНЫЕ")</f>
        <v>НЕОДНОРОДНЫЕ</v>
      </c>
      <c r="P4" s="10" t="n">
        <f aca="false" ca="false" dt2D="false" dtr="false" t="normal">D4*K4</f>
        <v>8150.0099999999984</v>
      </c>
      <c r="Q4" s="10" t="n">
        <f aca="false" ca="false" dt2D="false" dtr="false" t="normal">D4*E4</f>
        <v>6900</v>
      </c>
      <c r="R4" s="10" t="n">
        <f aca="false" ca="false" dt2D="false" dtr="false" t="normal">D4*F4</f>
        <v>6000</v>
      </c>
      <c r="S4" s="10" t="n">
        <f aca="false" ca="false" dt2D="false" dtr="false" t="normal">D4*G4</f>
        <v>11550</v>
      </c>
    </row>
    <row customFormat="true" hidden="false" ht="25.350000381469727" outlineLevel="0" r="5" s="4">
      <c r="A5" s="4" t="n">
        <v>3</v>
      </c>
      <c r="B5" s="7" t="s">
        <v>24</v>
      </c>
      <c r="C5" s="8" t="s">
        <v>16</v>
      </c>
      <c r="D5" s="9" t="n">
        <v>8</v>
      </c>
      <c r="E5" s="10" t="n">
        <v>1900</v>
      </c>
      <c r="F5" s="10" t="n">
        <v>1000</v>
      </c>
      <c r="G5" s="10" t="n">
        <v>895</v>
      </c>
      <c r="H5" s="10" t="n"/>
      <c r="I5" s="10" t="n"/>
      <c r="J5" s="10" t="n"/>
      <c r="K5" s="10" t="n">
        <f aca="false" ca="false" dt2D="false" dtr="false" t="normal">ROUND(AVERAGE(E5, F5, G5, H5, I5, J5), 2)</f>
        <v>1265</v>
      </c>
      <c r="L5" s="10" t="n">
        <f aca="false" ca="false" dt2D="false" dtr="false" t="normal">COUNT(E5:J5)</f>
        <v>3</v>
      </c>
      <c r="M5" s="10" t="n">
        <f aca="false" ca="false" dt2D="false" dtr="false" t="normal">_XLFN.STDEV.S(E5, F5, G5, H5, I5)</f>
        <v>552.42646569475653</v>
      </c>
      <c r="N5" s="24" t="n">
        <f aca="false" ca="false" dt2D="false" dtr="false" t="normal">M5/K5*100</f>
        <v>43.670076339506444</v>
      </c>
      <c r="O5" s="25" t="str">
        <f aca="false" ca="false" dt2D="false" dtr="false" t="normal">IF(N5&lt;33, "ОДНОРОДНЫЕ", "НЕОДНОРОДНЫЕ")</f>
        <v>НЕОДНОРОДНЫЕ</v>
      </c>
      <c r="P5" s="10" t="n">
        <f aca="false" ca="false" dt2D="false" dtr="false" t="normal">D5*K5</f>
        <v>10120</v>
      </c>
      <c r="Q5" s="10" t="n">
        <f aca="false" ca="false" dt2D="false" dtr="false" t="normal">D5*E5</f>
        <v>15200</v>
      </c>
      <c r="R5" s="10" t="n">
        <f aca="false" ca="false" dt2D="false" dtr="false" t="normal">D5*F5</f>
        <v>8000</v>
      </c>
      <c r="S5" s="10" t="n">
        <f aca="false" ca="false" dt2D="false" dtr="false" t="normal">D5*G5</f>
        <v>7160</v>
      </c>
    </row>
    <row customFormat="true" hidden="false" ht="13.399999618530273" outlineLevel="0" r="6" s="4">
      <c r="A6" s="4" t="n">
        <v>4</v>
      </c>
      <c r="B6" s="7" t="s">
        <v>25</v>
      </c>
      <c r="C6" s="8" t="s">
        <v>16</v>
      </c>
      <c r="D6" s="9" t="n">
        <v>9</v>
      </c>
      <c r="E6" s="10" t="n">
        <v>1500</v>
      </c>
      <c r="F6" s="10" t="n">
        <v>1800</v>
      </c>
      <c r="G6" s="10" t="n">
        <v>1850</v>
      </c>
      <c r="H6" s="10" t="n"/>
      <c r="I6" s="10" t="n"/>
      <c r="J6" s="10" t="n"/>
      <c r="K6" s="10" t="n">
        <f aca="false" ca="false" dt2D="false" dtr="false" t="normal">ROUND(AVERAGE(E6, F6, G6, H6, I6, J6), 2)</f>
        <v>1716.6699999999998</v>
      </c>
      <c r="L6" s="10" t="n">
        <f aca="false" ca="false" dt2D="false" dtr="false" t="normal">COUNT(E6:J6)</f>
        <v>3</v>
      </c>
      <c r="M6" s="10" t="n">
        <f aca="false" ca="false" dt2D="false" dtr="false" t="normal">_XLFN.STDEV.S(E6, F6, G6, H6, I6)</f>
        <v>189.29694486000912</v>
      </c>
      <c r="N6" s="24" t="n">
        <f aca="false" ca="false" dt2D="false" dtr="false" t="normal">M6/K6*100</f>
        <v>11.026985085078037</v>
      </c>
      <c r="O6" s="25" t="str">
        <f aca="false" ca="false" dt2D="false" dtr="false" t="normal">IF(N6&lt;33, "ОДНОРОДНЫЕ", "НЕОДНОРОДНЫЕ")</f>
        <v>ОДНОРОДНЫЕ</v>
      </c>
      <c r="P6" s="10" t="n">
        <f aca="false" ca="false" dt2D="false" dtr="false" t="normal">D6*K6</f>
        <v>15450.029999999999</v>
      </c>
      <c r="Q6" s="10" t="n">
        <f aca="false" ca="false" dt2D="false" dtr="false" t="normal">D6*E6</f>
        <v>13500</v>
      </c>
      <c r="R6" s="10" t="n">
        <f aca="false" ca="false" dt2D="false" dtr="false" t="normal">D6*F6</f>
        <v>16200</v>
      </c>
      <c r="S6" s="10" t="n">
        <f aca="false" ca="false" dt2D="false" dtr="false" t="normal">D6*G6</f>
        <v>16650</v>
      </c>
    </row>
    <row customFormat="true" hidden="false" ht="25.350000381469727" outlineLevel="0" r="7" s="4">
      <c r="A7" s="4" t="n">
        <v>5</v>
      </c>
      <c r="B7" s="7" t="s">
        <v>26</v>
      </c>
      <c r="C7" s="8" t="s">
        <v>16</v>
      </c>
      <c r="D7" s="9" t="n">
        <v>7</v>
      </c>
      <c r="E7" s="10" t="n">
        <v>1500</v>
      </c>
      <c r="F7" s="10" t="n">
        <v>1500</v>
      </c>
      <c r="G7" s="10" t="n">
        <v>710</v>
      </c>
      <c r="H7" s="10" t="n"/>
      <c r="I7" s="10" t="n"/>
      <c r="J7" s="10" t="n"/>
      <c r="K7" s="10" t="n">
        <f aca="false" ca="false" dt2D="false" dtr="false" t="normal">ROUND(AVERAGE(E7, F7, G7, H7, I7, J7), 2)</f>
        <v>1236.6699999999998</v>
      </c>
      <c r="L7" s="10" t="n">
        <f aca="false" ca="false" dt2D="false" dtr="false" t="normal">COUNT(E7:J7)</f>
        <v>3</v>
      </c>
      <c r="M7" s="10" t="n">
        <f aca="false" ca="false" dt2D="false" dtr="false" t="normal">_XLFN.STDEV.S(E7, F7, G7, H7, I7)</f>
        <v>456.10671265980437</v>
      </c>
      <c r="N7" s="24" t="n">
        <f aca="false" ca="false" dt2D="false" dtr="false" t="normal">M7/K7*100</f>
        <v>36.881845007949124</v>
      </c>
      <c r="O7" s="25" t="str">
        <f aca="false" ca="false" dt2D="false" dtr="false" t="normal">IF(N7&lt;33, "ОДНОРОДНЫЕ", "НЕОДНОРОДНЫЕ")</f>
        <v>НЕОДНОРОДНЫЕ</v>
      </c>
      <c r="P7" s="10" t="n">
        <f aca="false" ca="false" dt2D="false" dtr="false" t="normal">D7*K7</f>
        <v>8656.6899999999987</v>
      </c>
      <c r="Q7" s="10" t="n">
        <f aca="false" ca="false" dt2D="false" dtr="false" t="normal">D7*E7</f>
        <v>10500</v>
      </c>
      <c r="R7" s="10" t="n">
        <f aca="false" ca="false" dt2D="false" dtr="false" t="normal">D7*F7</f>
        <v>10500</v>
      </c>
      <c r="S7" s="10" t="n">
        <f aca="false" ca="false" dt2D="false" dtr="false" t="normal">D7*G7</f>
        <v>4970</v>
      </c>
    </row>
    <row customFormat="true" hidden="false" ht="13.399999618530273" outlineLevel="0" r="8" s="4">
      <c r="A8" s="4" t="n">
        <v>6</v>
      </c>
      <c r="B8" s="7" t="s">
        <v>15</v>
      </c>
      <c r="C8" s="8" t="s">
        <v>16</v>
      </c>
      <c r="D8" s="9" t="n">
        <v>6</v>
      </c>
      <c r="E8" s="10" t="n">
        <v>1200</v>
      </c>
      <c r="F8" s="10" t="n">
        <v>2000</v>
      </c>
      <c r="G8" s="10" t="n">
        <v>1585</v>
      </c>
      <c r="H8" s="10" t="n"/>
      <c r="I8" s="10" t="n"/>
      <c r="J8" s="10" t="n"/>
      <c r="K8" s="10" t="n">
        <f aca="false" ca="false" dt2D="false" dtr="false" t="normal">ROUND(AVERAGE(E8, F8, G8, H8, I8, J8), 2)</f>
        <v>1595</v>
      </c>
      <c r="L8" s="10" t="n">
        <f aca="false" ca="false" dt2D="false" dtr="false" t="normal">COUNT(E8:J8)</f>
        <v>3</v>
      </c>
      <c r="M8" s="10" t="n">
        <f aca="false" ca="false" dt2D="false" dtr="false" t="normal">_XLFN.STDEV.S(E8, F8, G8, H8, I8)</f>
        <v>400.09373901624605</v>
      </c>
      <c r="N8" s="24" t="n">
        <f aca="false" ca="false" dt2D="false" dtr="false" t="normal">M8/K8*100</f>
        <v>25.08424696026621</v>
      </c>
      <c r="O8" s="25" t="str">
        <f aca="false" ca="false" dt2D="false" dtr="false" t="normal">IF(N8&lt;33, "ОДНОРОДНЫЕ", "НЕОДНОРОДНЫЕ")</f>
        <v>ОДНОРОДНЫЕ</v>
      </c>
      <c r="P8" s="10" t="n">
        <f aca="false" ca="false" dt2D="false" dtr="false" t="normal">D8*K8</f>
        <v>9570</v>
      </c>
      <c r="Q8" s="10" t="n">
        <f aca="false" ca="false" dt2D="false" dtr="false" t="normal">D8*E8</f>
        <v>7200</v>
      </c>
      <c r="R8" s="10" t="n">
        <f aca="false" ca="false" dt2D="false" dtr="false" t="normal">D8*F8</f>
        <v>12000</v>
      </c>
      <c r="S8" s="10" t="n">
        <f aca="false" ca="false" dt2D="false" dtr="false" t="normal">D8*G8</f>
        <v>9510</v>
      </c>
    </row>
    <row customFormat="true" hidden="false" ht="13.399999618530273" outlineLevel="0" r="9" s="4">
      <c r="A9" s="4" t="n">
        <v>7</v>
      </c>
      <c r="B9" s="7" t="s">
        <v>21</v>
      </c>
      <c r="C9" s="8" t="s">
        <v>16</v>
      </c>
      <c r="D9" s="9" t="n">
        <v>1</v>
      </c>
      <c r="E9" s="10" t="n">
        <v>1100</v>
      </c>
      <c r="F9" s="10" t="n">
        <v>1500</v>
      </c>
      <c r="G9" s="10" t="n">
        <v>985</v>
      </c>
      <c r="H9" s="10" t="n"/>
      <c r="I9" s="10" t="n"/>
      <c r="J9" s="10" t="n"/>
      <c r="K9" s="10" t="n">
        <f aca="false" ca="false" dt2D="false" dtr="false" t="normal">ROUND(AVERAGE(E9, F9, G9, H9, I9, J9), 2)</f>
        <v>1195</v>
      </c>
      <c r="L9" s="10" t="n">
        <f aca="false" ca="false" dt2D="false" dtr="false" t="normal">COUNT(E9:J9)</f>
        <v>3</v>
      </c>
      <c r="M9" s="10" t="n">
        <f aca="false" ca="false" dt2D="false" dtr="false" t="normal">_XLFN.STDEV.S(E9, F9, G9, H9, I9)</f>
        <v>270.32387981826543</v>
      </c>
      <c r="N9" s="24" t="n">
        <f aca="false" ca="false" dt2D="false" dtr="false" t="normal">M9/K9*100</f>
        <v>22.621245173076606</v>
      </c>
      <c r="O9" s="25" t="str">
        <f aca="false" ca="false" dt2D="false" dtr="false" t="normal">IF(N9&lt;33, "ОДНОРОДНЫЕ", "НЕОДНОРОДНЫЕ")</f>
        <v>ОДНОРОДНЫЕ</v>
      </c>
      <c r="P9" s="10" t="n">
        <f aca="false" ca="false" dt2D="false" dtr="false" t="normal">D9*K9</f>
        <v>1195</v>
      </c>
      <c r="Q9" s="10" t="n">
        <f aca="false" ca="false" dt2D="false" dtr="false" t="normal">D9*E9</f>
        <v>1100</v>
      </c>
      <c r="R9" s="10" t="n">
        <f aca="false" ca="false" dt2D="false" dtr="false" t="normal">D9*F9</f>
        <v>1500</v>
      </c>
      <c r="S9" s="10" t="n">
        <f aca="false" ca="false" dt2D="false" dtr="false" t="normal">D9*G9</f>
        <v>985</v>
      </c>
    </row>
    <row customHeight="true" hidden="false" ht="12" outlineLevel="0" r="10">
      <c r="A10" s="27" t="s">
        <v>23</v>
      </c>
      <c r="B10" s="28" t="s"/>
      <c r="C10" s="29" t="s"/>
      <c r="D10" s="30" t="s"/>
      <c r="E10" s="31" t="s"/>
      <c r="F10" s="32" t="s"/>
      <c r="G10" s="33" t="s"/>
      <c r="H10" s="34" t="s"/>
      <c r="I10" s="35" t="s"/>
      <c r="J10" s="36" t="s"/>
      <c r="K10" s="37" t="s"/>
      <c r="L10" s="38" t="s"/>
      <c r="M10" s="39" t="s"/>
      <c r="N10" s="40" t="s"/>
      <c r="O10" s="41" t="s"/>
      <c r="P10" s="42" t="n">
        <f aca="false" ca="false" dt2D="false" dtr="false" t="normal">SUM(P3)</f>
        <v>10651.689999999999</v>
      </c>
      <c r="Q10" s="42" t="n">
        <f aca="false" ca="false" dt2D="false" dtr="false" t="normal">SUM(Q3:Q9)</f>
        <v>63500</v>
      </c>
      <c r="R10" s="42" t="n">
        <f aca="false" ca="false" dt2D="false" dtr="false" t="normal">SUM(R3:R9)</f>
        <v>64000</v>
      </c>
      <c r="S10" s="42" t="n">
        <f aca="false" ca="false" dt2D="false" dtr="false" t="normal">SUM(S3:S9)</f>
        <v>63880</v>
      </c>
    </row>
    <row hidden="false" ht="15.800000190734863" outlineLevel="0" r="11"/>
    <row hidden="false" ht="12" outlineLevel="0" r="14">
      <c r="S14" s="43" t="n"/>
    </row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10:O10"/>
  </mergeCells>
  <conditionalFormatting pivot="false" sqref="O3:O9">
    <cfRule aboveAverage="true" bottom="false" dxfId="0" equalAverage="false" percent="false" priority="6" stopIfTrue="false" type="expression">
      <formula>NOT(ISERROR(SEARCH("НЕ", O3)))</formula>
    </cfRule>
  </conditionalFormatting>
  <conditionalFormatting pivot="false" sqref="O3:O9">
    <cfRule aboveAverage="true" bottom="false" dxfId="1" equalAverage="false" percent="false" priority="5" stopIfTrue="false" type="expression">
      <formula>NOT(ISERROR(SEARCH("ОДНОРОДНЫЕ", O3)))</formula>
    </cfRule>
  </conditionalFormatting>
  <conditionalFormatting pivot="false" sqref="O3:O9">
    <cfRule aboveAverage="true" bottom="false" dxfId="0" equalAverage="false" percent="false" priority="4" stopIfTrue="false" type="expression">
      <formula>NOT(ISERROR(SEARCH("НЕОДНОРОДНЫЕ", O3)))</formula>
    </cfRule>
  </conditionalFormatting>
  <conditionalFormatting pivot="false" sqref="O3:O9">
    <cfRule aboveAverage="true" bottom="false" dxfId="0" equalAverage="false" percent="false" priority="3" stopIfTrue="false" type="expression">
      <formula>NOT(ISERROR(SEARCH("НЕОДНОРОДНЫЕ", O3)))</formula>
    </cfRule>
  </conditionalFormatting>
  <conditionalFormatting pivot="false" sqref="O3:O9">
    <cfRule aboveAverage="true" bottom="false" dxfId="1" equalAverage="false" percent="false" priority="2" stopIfTrue="false" type="expression">
      <formula>NOT(ISERROR(SEARCH("ОДНОРОДНЫЕ", O3)))</formula>
    </cfRule>
  </conditionalFormatting>
  <conditionalFormatting pivot="false" sqref="O3:O9">
    <cfRule aboveAverage="true" bottom="false" dxfId="0" equalAverage="false" percent="false" priority="1" stopIfTrue="false" type="expression">
      <formula>NOT(ISERROR(SEARCH("НЕОДНОРОДНЫЕ", O3)))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2026-07-28T10:17:58Z</dcterms:created>
  <dcterms:modified xsi:type="dcterms:W3CDTF">2026-08-07T06:24:23Z</dcterms:modified>
</cp:coreProperties>
</file>