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7\общая\!!_Планово-экономический  отдел\Закупки     2026г\Березка\ОСАГО НИВА и МТЗ плуг\"/>
    </mc:Choice>
  </mc:AlternateContent>
  <xr:revisionPtr revIDLastSave="0" documentId="13_ncr:1_{6C672F92-4595-4216-94CC-C88571938E6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асчет цены" sheetId="2" r:id="rId1"/>
  </sheets>
  <definedNames>
    <definedName name="_xlnm.Print_Area" localSheetId="0">'Расчет цены'!$B$1:$N$18</definedName>
  </definedNames>
  <calcPr calcId="181029"/>
</workbook>
</file>

<file path=xl/calcChain.xml><?xml version="1.0" encoding="utf-8"?>
<calcChain xmlns="http://schemas.openxmlformats.org/spreadsheetml/2006/main">
  <c r="I13" i="2" l="1"/>
  <c r="N11" i="2"/>
  <c r="L10" i="2"/>
  <c r="M10" i="2" s="1"/>
  <c r="N10" i="2" s="1"/>
  <c r="I10" i="2"/>
  <c r="J10" i="2" s="1"/>
  <c r="K10" i="2" s="1"/>
  <c r="I9" i="2"/>
  <c r="J9" i="2" s="1"/>
  <c r="K9" i="2" s="1"/>
  <c r="L9" i="2"/>
  <c r="M9" i="2" l="1"/>
  <c r="N9" i="2" s="1"/>
</calcChain>
</file>

<file path=xl/sharedStrings.xml><?xml version="1.0" encoding="utf-8"?>
<sst xmlns="http://schemas.openxmlformats.org/spreadsheetml/2006/main" count="27" uniqueCount="26">
  <si>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</si>
  <si>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</si>
  <si>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</si>
  <si>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</si>
  <si>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</si>
  <si>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</si>
  <si>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</si>
  <si>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</si>
  <si>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Оценка однородности совокупности значений выявленных цен, используемых в расчете Н(М)ЦК</t>
  </si>
  <si>
    <t>Н(М)ЦК контракта с учетом округления цены за единицу (руб.)</t>
  </si>
  <si>
    <t>НМ(Ц)К, определяемая методом сопоставимых рыночных цен</t>
  </si>
  <si>
    <t xml:space="preserve">ОБОСНОВАНИЕ НАЧАЛЬНОЙ (МАКСИМАЛЬНОЙ) РЫНОЧНОЙ ЦЕНЫ КОНТРАКТА
</t>
  </si>
  <si>
    <t>Коммерческие предложения (руб. / ед. изм.)</t>
  </si>
  <si>
    <t xml:space="preserve">Средняя арифметическая цена за единицу     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</si>
  <si>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</si>
  <si>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1.</t>
  </si>
  <si>
    <t>ИТОГО: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</si>
  <si>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>Начальная (максимальная) цена контракта определена в соответствии с требованиями статьи 22 Закона 44-ФЗ (расчет по коммерческим предложениям поставщиков (исполнителей))  (Метод сопоставимых рыночных цен (анализ рынка)). Коэффициент вариации не превышает 33%, допускается использование приведенных цен.</t>
    </r>
  </si>
  <si>
    <t>Цена единицы продукции, указанная в источнике №1, (руб.)</t>
  </si>
  <si>
    <t xml:space="preserve">Цена единицы продукции, указанная в источнике №2, (руб.)            </t>
  </si>
  <si>
    <t>Цена единицы продукции, указанная в источнике №3, (руб.)</t>
  </si>
  <si>
    <t>Формула расчета: (КП №1 + КП №2 + КП № 3)/ 3 х количество товара = НМЦК</t>
  </si>
  <si>
    <t xml:space="preserve">Максимальное значение цены контракта </t>
  </si>
  <si>
    <t>усл.ед</t>
  </si>
  <si>
    <t>Услуг страхования ОСАГО Шевроле нива ВАЗ-2123</t>
  </si>
  <si>
    <t>Услуг страхования ОСАГО МТЗ-82.1 Плуг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</si>
</sst>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/>
    <xf numFmtId="0" fontId="4" fillId="0" borderId="0" xfId="0" applyFont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4" fontId="5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10583</xdr:colOff>
      <xdr:row>6</xdr:row>
      <xdr:rowOff>941915</xdr:rowOff>
    </xdr:from>
    <xdr:ext cx="1376915" cy="50013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35750" y="2053165"/>
          <a:ext cx="1376915" cy="500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ru-RU" sz="1100" i="0">
              <a:latin typeface="Cambria Math" panose="02040503050406030204" pitchFamily="18" charset="0"/>
              <a:ea typeface="Cambria Math" panose="02040503050406030204" pitchFamily="18" charset="0"/>
            </a:rPr>
            <a:t>𝜎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=√((∑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_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(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𝑖=1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)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^𝑛▒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〖</a:t>
          </a:r>
          <a:r>
            <a:rPr lang="en-US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(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ц</a:t>
          </a:r>
          <a:r>
            <a:rPr lang="en-US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_𝑖−⟨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ц⟩</a:t>
          </a:r>
          <a:r>
            <a:rPr lang="en-US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Cambria Math" panose="02040503050406030204" pitchFamily="18" charset="0"/>
              <a:cs typeface="+mn-cs"/>
            </a:rPr>
            <a:t>〗^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2 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)/(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𝑛−1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))</a:t>
          </a:r>
          <a:endParaRPr lang="ru-RU" sz="1100"/>
        </a:p>
      </xdr:txBody>
    </xdr:sp>
    <xdr:clientData/>
  </xdr:oneCellAnchor>
  <xdr:oneCellAnchor>
    <xdr:from>
      <xdr:col>10</xdr:col>
      <xdr:colOff>84667</xdr:colOff>
      <xdr:row>6</xdr:row>
      <xdr:rowOff>1100666</xdr:rowOff>
    </xdr:from>
    <xdr:ext cx="888000" cy="31181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096250" y="2211916"/>
          <a:ext cx="888000" cy="311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US" sz="1100" b="0" i="0">
              <a:latin typeface="Cambria Math" panose="02040503050406030204" pitchFamily="18" charset="0"/>
            </a:rPr>
            <a:t>𝑉=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𝜎/⟨</a:t>
          </a:r>
          <a:r>
            <a:rPr lang="ru-RU" sz="1100" b="0" i="0">
              <a:latin typeface="Cambria Math" panose="02040503050406030204" pitchFamily="18" charset="0"/>
            </a:rPr>
            <a:t>ц⟩ </a:t>
          </a:r>
          <a:r>
            <a:rPr lang="en-US" sz="1100" b="0" i="0">
              <a:latin typeface="Cambria Math" panose="02040503050406030204" pitchFamily="18" charset="0"/>
            </a:rPr>
            <a:t>×100</a:t>
          </a:r>
          <a:endParaRPr lang="ru-RU" sz="1100"/>
        </a:p>
      </xdr:txBody>
    </xdr:sp>
    <xdr:clientData/>
  </xdr:oneCellAnchor>
  <xdr:oneCellAnchor>
    <xdr:from>
      <xdr:col>8</xdr:col>
      <xdr:colOff>421216</xdr:colOff>
      <xdr:row>6</xdr:row>
      <xdr:rowOff>1024463</xdr:rowOff>
    </xdr:from>
    <xdr:ext cx="213713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77466" y="2135713"/>
          <a:ext cx="213713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ru-RU" sz="1100" i="0">
              <a:latin typeface="Cambria Math" panose="02040503050406030204" pitchFamily="18" charset="0"/>
            </a:rPr>
            <a:t>⟨</a:t>
          </a:r>
          <a:r>
            <a:rPr lang="ru-RU" sz="1100" b="0" i="0">
              <a:latin typeface="Cambria Math" panose="02040503050406030204" pitchFamily="18" charset="0"/>
            </a:rPr>
            <a:t>ц⟩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9"/>
  <sheetViews>
    <sheetView tabSelected="1" topLeftCell="A4" zoomScale="90" zoomScaleNormal="90" workbookViewId="0">
      <selection activeCell="H9" sqref="H9"/>
    </sheetView>
  </sheetViews>
  <sheetFormatPr defaultRowHeight="12.75" x14ac:dyDescent="0.2"/>
  <cols>
    <col min="1" max="1" width="2.28515625" style="1" customWidth="1"/>
    <col min="2" max="2" width="3.140625" style="1" customWidth="1"/>
    <col min="3" max="3" width="32.7109375" style="1" bestFit="1" customWidth="1"/>
    <col min="4" max="4" width="4.28515625" style="1" bestFit="1" customWidth="1"/>
    <col min="5" max="5" width="7.140625" style="1" bestFit="1" customWidth="1"/>
    <col min="6" max="6" width="12" style="1" customWidth="1"/>
    <col min="7" max="7" width="12" style="1" bestFit="1" customWidth="1"/>
    <col min="8" max="8" width="12" style="1" customWidth="1"/>
    <col min="9" max="9" width="16" style="1" bestFit="1" customWidth="1"/>
    <col min="10" max="10" width="20.85546875" style="1" customWidth="1"/>
    <col min="11" max="11" width="15.7109375" style="1" bestFit="1" customWidth="1"/>
    <col min="12" max="12" width="11" style="1" customWidth="1"/>
    <col min="13" max="13" width="10.140625" style="1" bestFit="1" customWidth="1"/>
    <col min="14" max="14" width="15.85546875" style="1" bestFit="1" customWidth="1"/>
    <col min="15" max="15" width="6.5703125" style="1" customWidth="1"/>
    <col min="16" max="16" width="4.28515625" style="1" customWidth="1"/>
    <col min="17" max="17" width="8.7109375" style="1" customWidth="1"/>
    <col min="18" max="16384" width="9.140625" style="1"/>
  </cols>
  <sheetData>
    <row r="1" spans="2:19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2:19" s="23" customFormat="1" ht="12.75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2:19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9" x14ac:dyDescent="0.2">
      <c r="B4" s="51" t="s">
        <v>11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2:19" ht="13.5" thickBo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9" ht="24.75" customHeight="1" x14ac:dyDescent="0.2">
      <c r="B6" s="52" t="s">
        <v>0</v>
      </c>
      <c r="C6" s="45" t="s">
        <v>2</v>
      </c>
      <c r="D6" s="45" t="s">
        <v>1</v>
      </c>
      <c r="E6" s="45" t="s">
        <v>3</v>
      </c>
      <c r="F6" s="45" t="s">
        <v>12</v>
      </c>
      <c r="G6" s="45"/>
      <c r="H6" s="45"/>
      <c r="I6" s="55" t="s">
        <v>8</v>
      </c>
      <c r="J6" s="55"/>
      <c r="K6" s="55"/>
      <c r="L6" s="45" t="s">
        <v>10</v>
      </c>
      <c r="M6" s="45"/>
      <c r="N6" s="46"/>
    </row>
    <row r="7" spans="2:19" ht="127.5" x14ac:dyDescent="0.2">
      <c r="B7" s="53"/>
      <c r="C7" s="54"/>
      <c r="D7" s="54"/>
      <c r="E7" s="54"/>
      <c r="F7" s="40" t="s">
        <v>18</v>
      </c>
      <c r="G7" s="40" t="s">
        <v>19</v>
      </c>
      <c r="H7" s="40" t="s">
        <v>20</v>
      </c>
      <c r="I7" s="36" t="s">
        <v>13</v>
      </c>
      <c r="J7" s="36" t="s">
        <v>4</v>
      </c>
      <c r="K7" s="36" t="s">
        <v>14</v>
      </c>
      <c r="L7" s="36" t="s">
        <v>5</v>
      </c>
      <c r="M7" s="36" t="s">
        <v>6</v>
      </c>
      <c r="N7" s="37" t="s">
        <v>9</v>
      </c>
    </row>
    <row r="8" spans="2:19" x14ac:dyDescent="0.2">
      <c r="B8" s="27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6">
        <v>9</v>
      </c>
      <c r="K8" s="26">
        <v>10</v>
      </c>
      <c r="L8" s="26">
        <v>11</v>
      </c>
      <c r="M8" s="26">
        <v>12</v>
      </c>
      <c r="N8" s="28">
        <v>13</v>
      </c>
    </row>
    <row r="9" spans="2:19" ht="95.25" customHeight="1" x14ac:dyDescent="0.2">
      <c r="B9" s="38" t="s">
        <v>15</v>
      </c>
      <c r="C9" s="41" t="s">
        <v>24</v>
      </c>
      <c r="D9" s="36" t="s">
        <v>23</v>
      </c>
      <c r="E9" s="36">
        <v>1</v>
      </c>
      <c r="F9" s="29">
        <v>3690.79</v>
      </c>
      <c r="G9" s="29">
        <v>4201.2700000000004</v>
      </c>
      <c r="H9" s="29">
        <v>5377.63</v>
      </c>
      <c r="I9" s="30">
        <f>AVERAGE(F9:H9)</f>
        <v>4423.2300000000005</v>
      </c>
      <c r="J9" s="31">
        <f>SQRT(((SUM((POWER(F9-I9,2)),(POWER(G9-I9,2)),(POWER(H9-I9,2)))/(COLUMNS(F9:H9)-1))))</f>
        <v>865.04738459809244</v>
      </c>
      <c r="K9" s="31">
        <f t="shared" ref="K9" si="0">J9/I9*100</f>
        <v>19.556916203726516</v>
      </c>
      <c r="L9" s="32">
        <f>(F9+G9+H9)/3</f>
        <v>4423.2300000000005</v>
      </c>
      <c r="M9" s="33">
        <f>ROUND(L9,2)</f>
        <v>4423.2299999999996</v>
      </c>
      <c r="N9" s="39">
        <f>M9*E9</f>
        <v>4423.2299999999996</v>
      </c>
      <c r="S9" s="42"/>
    </row>
    <row r="10" spans="2:19" ht="95.25" customHeight="1" x14ac:dyDescent="0.2">
      <c r="B10" s="43"/>
      <c r="C10" s="41" t="s">
        <v>25</v>
      </c>
      <c r="D10" s="36" t="s">
        <v>23</v>
      </c>
      <c r="E10" s="36">
        <v>1</v>
      </c>
      <c r="F10" s="29">
        <v>2884.97</v>
      </c>
      <c r="G10" s="29">
        <v>1270.5999999999999</v>
      </c>
      <c r="H10" s="29">
        <v>1851.8</v>
      </c>
      <c r="I10" s="30">
        <f>AVERAGE(F10:H10)</f>
        <v>2002.4566666666667</v>
      </c>
      <c r="J10" s="31">
        <f>SQRT(((SUM((POWER(F10-I10,2)),(POWER(G10-I10,2)),(POWER(H10-I10,2)))/(COLUMNS(F10:H10)-1))))</f>
        <v>817.66172567470301</v>
      </c>
      <c r="K10" s="31">
        <f t="shared" ref="K10" si="1">J10/I10*100</f>
        <v>40.832929834921252</v>
      </c>
      <c r="L10" s="32">
        <f>(F10+G10+H10)/3</f>
        <v>2002.4566666666667</v>
      </c>
      <c r="M10" s="33">
        <f>ROUND(L10,2)</f>
        <v>2002.46</v>
      </c>
      <c r="N10" s="39">
        <f>M10*E10</f>
        <v>2002.46</v>
      </c>
      <c r="S10" s="42"/>
    </row>
    <row r="11" spans="2:19" ht="15.75" customHeight="1" thickBot="1" x14ac:dyDescent="0.25">
      <c r="B11" s="56" t="s">
        <v>16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8"/>
      <c r="N11" s="34">
        <f>N10+N9</f>
        <v>6425.69</v>
      </c>
    </row>
    <row r="12" spans="2:19" x14ac:dyDescent="0.2">
      <c r="B12" s="15"/>
      <c r="C12" s="18"/>
      <c r="D12" s="7"/>
      <c r="E12" s="16"/>
      <c r="F12" s="8"/>
      <c r="G12" s="8"/>
      <c r="H12" s="8"/>
      <c r="I12" s="9"/>
      <c r="J12" s="19"/>
      <c r="K12" s="19"/>
      <c r="L12" s="17"/>
      <c r="M12" s="17"/>
      <c r="N12" s="35"/>
    </row>
    <row r="13" spans="2:19" s="2" customFormat="1" ht="15.75" customHeight="1" x14ac:dyDescent="0.25">
      <c r="B13" s="47" t="s">
        <v>22</v>
      </c>
      <c r="C13" s="47"/>
      <c r="D13" s="47"/>
      <c r="E13" s="47"/>
      <c r="F13" s="47"/>
      <c r="G13" s="47"/>
      <c r="H13" s="47"/>
      <c r="I13" s="20">
        <f>N11</f>
        <v>6425.69</v>
      </c>
      <c r="J13" s="21" t="s">
        <v>7</v>
      </c>
      <c r="K13" s="21"/>
      <c r="L13" s="21"/>
      <c r="M13" s="21"/>
      <c r="N13" s="22"/>
    </row>
    <row r="15" spans="2:19" s="2" customFormat="1" ht="39.75" customHeight="1" x14ac:dyDescent="0.25">
      <c r="B15" s="48" t="s">
        <v>17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2:19" s="2" customFormat="1" ht="11.25" customHeight="1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N16" s="24"/>
    </row>
    <row r="17" spans="3:14" ht="15.75" x14ac:dyDescent="0.25">
      <c r="D17" s="3"/>
      <c r="E17" s="3"/>
      <c r="F17" s="3"/>
      <c r="G17" s="3"/>
      <c r="H17" s="3"/>
      <c r="I17" s="11"/>
      <c r="J17" s="3"/>
      <c r="K17" s="3"/>
      <c r="L17" s="3"/>
      <c r="N17" s="25"/>
    </row>
    <row r="18" spans="3:14" s="2" customFormat="1" ht="15.75" x14ac:dyDescent="0.25">
      <c r="D18" s="3"/>
      <c r="E18" s="3"/>
      <c r="F18" s="4"/>
      <c r="G18" s="5"/>
      <c r="H18" s="12"/>
      <c r="I18" s="6"/>
      <c r="J18" s="4"/>
      <c r="K18" s="4"/>
      <c r="L18" s="13"/>
      <c r="M18" s="14"/>
      <c r="N18" s="12"/>
    </row>
    <row r="19" spans="3:14" ht="15.75" x14ac:dyDescent="0.25">
      <c r="C19" s="44" t="s">
        <v>21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</sheetData>
  <sortState xmlns:xlrd2="http://schemas.microsoft.com/office/spreadsheetml/2017/richdata2" ref="B8:S32">
    <sortCondition ref="C8:C32"/>
  </sortState>
  <mergeCells count="13">
    <mergeCell ref="C19:N19"/>
    <mergeCell ref="L6:N6"/>
    <mergeCell ref="B13:H13"/>
    <mergeCell ref="B15:N15"/>
    <mergeCell ref="B2:N2"/>
    <mergeCell ref="B4:N4"/>
    <mergeCell ref="B6:B7"/>
    <mergeCell ref="C6:C7"/>
    <mergeCell ref="D6:D7"/>
    <mergeCell ref="E6:E7"/>
    <mergeCell ref="F6:H6"/>
    <mergeCell ref="I6:K6"/>
    <mergeCell ref="B11:M11"/>
  </mergeCells>
  <phoneticPr fontId="0" type="noConversion"/>
  <pageMargins left="0.18" right="0.23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user</cp:lastModifiedBy>
  <cp:lastPrinted>2025-07-14T07:08:21Z</cp:lastPrinted>
  <dcterms:created xsi:type="dcterms:W3CDTF">2014-01-15T18:15:09Z</dcterms:created>
  <dcterms:modified xsi:type="dcterms:W3CDTF">2026-08-12T10:40:15Z</dcterms:modified>
</cp:coreProperties>
</file>