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090" tabRatio="500"/>
  </bookViews>
  <sheets>
    <sheet name="ср.ариф." sheetId="1" r:id="rId1"/>
    <sheet name="Лист2" sheetId="2" r:id="rId2"/>
    <sheet name="Лист3" sheetId="3" r:id="rId3"/>
  </sheets>
  <definedNames>
    <definedName name="OLE_LINK1" localSheetId="0">ср.ариф.!#REF!</definedName>
  </definedNames>
  <calcPr calcId="145621"/>
</workbook>
</file>

<file path=xl/calcChain.xml><?xml version="1.0" encoding="utf-8"?>
<calcChain xmlns="http://schemas.openxmlformats.org/spreadsheetml/2006/main">
  <c r="N33" i="1" l="1"/>
  <c r="S33" i="1" s="1"/>
  <c r="O33" i="1"/>
  <c r="P33" i="1"/>
  <c r="Q33" i="1" s="1"/>
  <c r="R33" i="1" s="1"/>
  <c r="T33" i="1"/>
  <c r="U33" i="1"/>
  <c r="N32" i="1"/>
  <c r="S32" i="1" s="1"/>
  <c r="O32" i="1"/>
  <c r="P32" i="1"/>
  <c r="T32" i="1"/>
  <c r="U32" i="1"/>
  <c r="N31" i="1"/>
  <c r="S31" i="1" s="1"/>
  <c r="O31" i="1"/>
  <c r="P31" i="1"/>
  <c r="T31" i="1"/>
  <c r="U31" i="1"/>
  <c r="N30" i="1"/>
  <c r="S30" i="1" s="1"/>
  <c r="O30" i="1"/>
  <c r="P30" i="1"/>
  <c r="T30" i="1"/>
  <c r="U30" i="1"/>
  <c r="N29" i="1"/>
  <c r="S29" i="1" s="1"/>
  <c r="O29" i="1"/>
  <c r="P29" i="1"/>
  <c r="Q29" i="1" s="1"/>
  <c r="R29" i="1" s="1"/>
  <c r="T29" i="1"/>
  <c r="U29" i="1"/>
  <c r="N28" i="1"/>
  <c r="S28" i="1" s="1"/>
  <c r="O28" i="1"/>
  <c r="P28" i="1"/>
  <c r="T28" i="1"/>
  <c r="U28" i="1"/>
  <c r="N27" i="1"/>
  <c r="S27" i="1" s="1"/>
  <c r="O27" i="1"/>
  <c r="P27" i="1"/>
  <c r="T27" i="1"/>
  <c r="U27" i="1"/>
  <c r="N26" i="1"/>
  <c r="S26" i="1" s="1"/>
  <c r="O26" i="1"/>
  <c r="P26" i="1"/>
  <c r="T26" i="1"/>
  <c r="U26" i="1"/>
  <c r="Q28" i="1" l="1"/>
  <c r="R28" i="1" s="1"/>
  <c r="Q31" i="1"/>
  <c r="R31" i="1" s="1"/>
  <c r="Q32" i="1"/>
  <c r="R32" i="1" s="1"/>
  <c r="Q30" i="1"/>
  <c r="R30" i="1" s="1"/>
  <c r="Q27" i="1"/>
  <c r="R27" i="1" s="1"/>
  <c r="Q26" i="1"/>
  <c r="R26" i="1" s="1"/>
  <c r="N25" i="1"/>
  <c r="S25" i="1" s="1"/>
  <c r="O25" i="1"/>
  <c r="P25" i="1"/>
  <c r="T25" i="1"/>
  <c r="U25" i="1"/>
  <c r="N24" i="1"/>
  <c r="S24" i="1" s="1"/>
  <c r="O24" i="1"/>
  <c r="P24" i="1"/>
  <c r="T24" i="1"/>
  <c r="U24" i="1"/>
  <c r="N23" i="1"/>
  <c r="S23" i="1" s="1"/>
  <c r="O23" i="1"/>
  <c r="P23" i="1"/>
  <c r="T23" i="1"/>
  <c r="U23" i="1"/>
  <c r="N22" i="1"/>
  <c r="S22" i="1" s="1"/>
  <c r="O22" i="1"/>
  <c r="P22" i="1"/>
  <c r="T22" i="1"/>
  <c r="U22" i="1"/>
  <c r="N21" i="1"/>
  <c r="S21" i="1" s="1"/>
  <c r="O21" i="1"/>
  <c r="P21" i="1"/>
  <c r="T21" i="1"/>
  <c r="U21" i="1"/>
  <c r="N20" i="1"/>
  <c r="S20" i="1" s="1"/>
  <c r="O20" i="1"/>
  <c r="P20" i="1"/>
  <c r="T20" i="1"/>
  <c r="U20" i="1"/>
  <c r="N19" i="1"/>
  <c r="S19" i="1" s="1"/>
  <c r="O19" i="1"/>
  <c r="P19" i="1"/>
  <c r="T19" i="1"/>
  <c r="U19" i="1"/>
  <c r="N18" i="1"/>
  <c r="S18" i="1" s="1"/>
  <c r="O18" i="1"/>
  <c r="P18" i="1"/>
  <c r="T18" i="1"/>
  <c r="U18" i="1"/>
  <c r="N17" i="1"/>
  <c r="S17" i="1" s="1"/>
  <c r="O17" i="1"/>
  <c r="P17" i="1"/>
  <c r="T17" i="1"/>
  <c r="U17" i="1"/>
  <c r="Q22" i="1" l="1"/>
  <c r="R22" i="1" s="1"/>
  <c r="Q23" i="1"/>
  <c r="R23" i="1" s="1"/>
  <c r="Q24" i="1"/>
  <c r="R24" i="1" s="1"/>
  <c r="Q17" i="1"/>
  <c r="R17" i="1" s="1"/>
  <c r="Q25" i="1"/>
  <c r="R25" i="1" s="1"/>
  <c r="Q21" i="1"/>
  <c r="R21" i="1" s="1"/>
  <c r="Q20" i="1"/>
  <c r="R20" i="1" s="1"/>
  <c r="Q19" i="1"/>
  <c r="R19" i="1" s="1"/>
  <c r="Q18" i="1"/>
  <c r="R18" i="1" s="1"/>
  <c r="U8" i="1"/>
  <c r="U9" i="1"/>
  <c r="U10" i="1"/>
  <c r="U11" i="1"/>
  <c r="U12" i="1"/>
  <c r="U13" i="1"/>
  <c r="U14" i="1"/>
  <c r="U15" i="1"/>
  <c r="U16" i="1"/>
  <c r="T8" i="1"/>
  <c r="T9" i="1"/>
  <c r="T10" i="1"/>
  <c r="T11" i="1"/>
  <c r="T12" i="1"/>
  <c r="T13" i="1"/>
  <c r="T14" i="1"/>
  <c r="T15" i="1"/>
  <c r="T16" i="1"/>
  <c r="N8" i="1"/>
  <c r="S8" i="1" s="1"/>
  <c r="N9" i="1"/>
  <c r="S9" i="1" s="1"/>
  <c r="N10" i="1"/>
  <c r="S10" i="1" s="1"/>
  <c r="N11" i="1"/>
  <c r="N12" i="1"/>
  <c r="S12" i="1" s="1"/>
  <c r="N13" i="1"/>
  <c r="S13" i="1" s="1"/>
  <c r="N14" i="1"/>
  <c r="S14" i="1" s="1"/>
  <c r="N15" i="1"/>
  <c r="N16" i="1"/>
  <c r="S16" i="1" s="1"/>
  <c r="P8" i="1"/>
  <c r="P9" i="1"/>
  <c r="P10" i="1"/>
  <c r="P11" i="1"/>
  <c r="P12" i="1"/>
  <c r="P13" i="1"/>
  <c r="P14" i="1"/>
  <c r="P15" i="1"/>
  <c r="P16" i="1"/>
  <c r="O8" i="1"/>
  <c r="O9" i="1"/>
  <c r="O10" i="1"/>
  <c r="O11" i="1"/>
  <c r="O12" i="1"/>
  <c r="O13" i="1"/>
  <c r="O14" i="1"/>
  <c r="O15" i="1"/>
  <c r="O16" i="1"/>
  <c r="Q13" i="1" l="1"/>
  <c r="R13" i="1" s="1"/>
  <c r="Q8" i="1"/>
  <c r="R8" i="1" s="1"/>
  <c r="Q12" i="1"/>
  <c r="R12" i="1" s="1"/>
  <c r="Q14" i="1"/>
  <c r="R14" i="1" s="1"/>
  <c r="Q10" i="1"/>
  <c r="R10" i="1" s="1"/>
  <c r="Q16" i="1"/>
  <c r="R16" i="1" s="1"/>
  <c r="Q15" i="1"/>
  <c r="R15" i="1" s="1"/>
  <c r="Q11" i="1"/>
  <c r="R11" i="1" s="1"/>
  <c r="Q9" i="1"/>
  <c r="R9" i="1" s="1"/>
  <c r="S15" i="1"/>
  <c r="S11" i="1"/>
  <c r="U7" i="1"/>
  <c r="C34" i="1" s="1"/>
  <c r="T7" i="1" l="1"/>
  <c r="P7" i="1" l="1"/>
  <c r="O7" i="1"/>
  <c r="N7" i="1"/>
  <c r="S7" i="1" s="1"/>
  <c r="Q7" i="1" l="1"/>
  <c r="R7" i="1" s="1"/>
</calcChain>
</file>

<file path=xl/sharedStrings.xml><?xml version="1.0" encoding="utf-8"?>
<sst xmlns="http://schemas.openxmlformats.org/spreadsheetml/2006/main" count="115" uniqueCount="85">
  <si>
    <t>№ п/п</t>
  </si>
  <si>
    <t>Источник №1</t>
  </si>
  <si>
    <t>Источник №2</t>
  </si>
  <si>
    <t>Источник №3</t>
  </si>
  <si>
    <t>Источник №4</t>
  </si>
  <si>
    <t>Источник №5</t>
  </si>
  <si>
    <t>Средн. арифм.</t>
  </si>
  <si>
    <t>Кол-во знач.</t>
  </si>
  <si>
    <t>Сред.квадр.откл. σ=</t>
  </si>
  <si>
    <t>Коэфф вариации V=</t>
  </si>
  <si>
    <t>Совокупность значений</t>
  </si>
  <si>
    <t>Кол-во</t>
  </si>
  <si>
    <t>Цена за ед.изм.</t>
  </si>
  <si>
    <t>РК</t>
  </si>
  <si>
    <t>%</t>
  </si>
  <si>
    <t>РК с %</t>
  </si>
  <si>
    <t>1.</t>
  </si>
  <si>
    <t>2.</t>
  </si>
  <si>
    <t>Ед. изм.</t>
  </si>
  <si>
    <t>*Цена за ед. товара</t>
  </si>
  <si>
    <t xml:space="preserve">                    (должность)                                         подписано ЭЦП                (расшифровка подписи)</t>
  </si>
  <si>
    <t xml:space="preserve">ОБОСНОВАНИЕ ЦЕНЫ КОНТРАКТА
</t>
  </si>
  <si>
    <t xml:space="preserve">Цена контракта рассчитана методом сопоставимых рыночных цен (анализа рынка).
</t>
  </si>
  <si>
    <t>*Расчет цены контракта</t>
  </si>
  <si>
    <t>Расчет цены контракта</t>
  </si>
  <si>
    <t>Наименование товара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</si>
  <si>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</si>
  <si>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</si>
  <si>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</si>
  <si>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</si>
  <si>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</si>
  <si>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</si>
  <si>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</si>
  <si>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</si>
  <si>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</si>
  <si>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 xml:space="preserve"> </t>
  </si>
  <si>
    <t>Итого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</si>
  <si>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</si>
  <si>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</si>
  <si>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</si>
  <si>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</si>
  <si>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</si>
  <si>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</si>
  <si>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</si>
  <si>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</si>
  <si>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</si>
  <si>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</si>
  <si>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</si>
  <si>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</si>
  <si>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</si>
  <si>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</si>
  <si>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</si>
  <si>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</si>
  <si>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упак</t>
  </si>
  <si>
    <t>шт</t>
  </si>
  <si>
    <t>Поставка инструментов</t>
  </si>
  <si>
    <t>В результате проведенного расчета стартовая цена составит    454 774 руб   00     коп</t>
  </si>
  <si>
    <t>Пассатижи</t>
  </si>
  <si>
    <t>Бокорезы</t>
  </si>
  <si>
    <t>Набор автомобильного инструмента 216 предметов</t>
  </si>
  <si>
    <t>Лестница стремянка</t>
  </si>
  <si>
    <t>Круг отрезной по металлу 125 мм</t>
  </si>
  <si>
    <t>Сверла по металлу с обратной коносностью (3.0мм, 4.0мм, 5.00мм, 6.0мм, 8.0мм, 10.0мм)</t>
  </si>
  <si>
    <t>Индикатор напряжения</t>
  </si>
  <si>
    <t>Ступенчатые сверла по металлу с титановым покрытием с кернером, 3шт (4-12м, 4-20м, 4-32мм) набор спиральных сверл</t>
  </si>
  <si>
    <t>Аккумуляторная ударная бесщеточная дрель-шуруповерт DEKO DKCID20 PRO в кейсе, 20 В, 135 Нм, 2х4.0 Ач 063-4437</t>
  </si>
  <si>
    <t>Тиски слесарные 125 мм поворотные</t>
  </si>
  <si>
    <t>Сумка для инструмента с ремнем, пластиковое дно 42х23, 5х27</t>
  </si>
  <si>
    <t>Кувалда</t>
  </si>
  <si>
    <t>Бесщеточная УШМ Anycons AC-AG125, 125мм, 10000 об/мин, 21В, 2 акб AC-AG1252</t>
  </si>
  <si>
    <t>Многофункциональные ножницы для резки пластмассовых коробов и кабель-каналов с опорной рамкой для резки под углом</t>
  </si>
  <si>
    <t>Удлинитель на катушке силовой TOPFORT КГ 3х2.5 кв.мм, 50 м 16 А с заземлением 4 розетки</t>
  </si>
  <si>
    <t>Ножницы по металлу 290 мм удлиненные губки (2328-SL)</t>
  </si>
  <si>
    <t>Аккумуляторная батарейка 18650, 3,7 В, 8800 мАч, 2 шт</t>
  </si>
  <si>
    <t>Пояс для инструментов, нейлоновый, 18 карманов</t>
  </si>
  <si>
    <t>Щипцы (стриппер) для зачистки электропроводов типа Hanskonner кримпер, кусачки, 210мм HK1020-01-W210</t>
  </si>
  <si>
    <t>Набор: ключи торцовые, трубчатые двухсторонние, 6-32мм, с воротком, 12 шт</t>
  </si>
  <si>
    <t>Лезвия сменные SX25T-5 25 мм, 5 шт, сегментированные</t>
  </si>
  <si>
    <t>Мини УЗК протяжка кабеля (кондуктор) в бухте, 5 метров, пруток 3,5мм</t>
  </si>
  <si>
    <t>Протяжка для кабеля мини УЗК, стеклопруток, D=3,5 мм, L=30 м, (в кассете) 35-030МК</t>
  </si>
  <si>
    <t>Молоток кованный с фиберглассовой двухкомпонентной ручкой 400г</t>
  </si>
  <si>
    <t>Набор коронок биметаллических</t>
  </si>
  <si>
    <t>Измерительная рулетка с магнитным крюком, 5х19мм типа Gigant GW519</t>
  </si>
  <si>
    <t>Нож универсальный Attache Selection усиленный с фиксатором 25 мм черный/желтый (SX2500)</t>
  </si>
  <si>
    <r>
      <t xml:space="preserve">Зам. директора ФИЦ ПХФ и МХ РАН  </t>
    </r>
    <r>
      <rPr>
        <u/>
        <sz val="11"/>
        <rFont val="Times New Roman"/>
        <family val="1"/>
        <charset val="204"/>
      </rPr>
      <t>____________</t>
    </r>
    <r>
      <rPr>
        <sz val="11"/>
        <rFont val="Times New Roman"/>
        <family val="1"/>
        <charset val="204"/>
      </rPr>
      <t>__  Ю.С. Батурина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</si>
</sst>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29" x14ac:knownFonts="1"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333399"/>
      <name val="Calibri"/>
      <family val="2"/>
      <charset val="204"/>
    </font>
    <font>
      <b/>
      <sz val="13"/>
      <color rgb="FF333399"/>
      <name val="Calibri"/>
      <family val="2"/>
      <charset val="204"/>
    </font>
    <font>
      <b/>
      <sz val="11"/>
      <color rgb="FF333399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333399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CCCCFF"/>
      </patternFill>
    </fill>
    <fill>
      <patternFill patternType="solid">
        <fgColor rgb="FF33CCCC"/>
        <bgColor rgb="FF00CCFF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666699"/>
        <bgColor rgb="FF808080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33CCCC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8" fillId="2" borderId="0" applyBorder="0" applyProtection="0"/>
    <xf numFmtId="0" fontId="28" fillId="3" borderId="0" applyBorder="0" applyProtection="0"/>
    <xf numFmtId="0" fontId="28" fillId="4" borderId="0" applyBorder="0" applyProtection="0"/>
    <xf numFmtId="0" fontId="28" fillId="2" borderId="0" applyBorder="0" applyProtection="0"/>
    <xf numFmtId="0" fontId="28" fillId="5" borderId="0" applyBorder="0" applyProtection="0"/>
    <xf numFmtId="0" fontId="28" fillId="3" borderId="0" applyBorder="0" applyProtection="0"/>
    <xf numFmtId="0" fontId="28" fillId="6" borderId="0" applyBorder="0" applyProtection="0"/>
    <xf numFmtId="0" fontId="28" fillId="7" borderId="0" applyBorder="0" applyProtection="0"/>
    <xf numFmtId="0" fontId="28" fillId="8" borderId="0" applyBorder="0" applyProtection="0"/>
    <xf numFmtId="0" fontId="28" fillId="6" borderId="0" applyBorder="0" applyProtection="0"/>
    <xf numFmtId="0" fontId="28" fillId="9" borderId="0" applyBorder="0" applyProtection="0"/>
    <xf numFmtId="0" fontId="28" fillId="3" borderId="0" applyBorder="0" applyProtection="0"/>
    <xf numFmtId="0" fontId="1" fillId="10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6" borderId="0" applyBorder="0" applyProtection="0"/>
    <xf numFmtId="0" fontId="1" fillId="10" borderId="0" applyBorder="0" applyProtection="0"/>
    <xf numFmtId="0" fontId="1" fillId="3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0" borderId="0" applyBorder="0" applyProtection="0"/>
    <xf numFmtId="0" fontId="1" fillId="14" borderId="0" applyBorder="0" applyProtection="0"/>
    <xf numFmtId="0" fontId="2" fillId="3" borderId="1" applyProtection="0"/>
    <xf numFmtId="0" fontId="3" fillId="2" borderId="2" applyProtection="0"/>
    <xf numFmtId="0" fontId="4" fillId="2" borderId="1" applyProtection="0"/>
    <xf numFmtId="0" fontId="5" fillId="0" borderId="3" applyProtection="0"/>
    <xf numFmtId="0" fontId="6" fillId="0" borderId="4" applyProtection="0"/>
    <xf numFmtId="0" fontId="7" fillId="0" borderId="5" applyProtection="0"/>
    <xf numFmtId="0" fontId="7" fillId="0" borderId="0" applyBorder="0" applyProtection="0"/>
    <xf numFmtId="0" fontId="8" fillId="0" borderId="6" applyProtection="0"/>
    <xf numFmtId="0" fontId="9" fillId="15" borderId="7" applyProtection="0"/>
    <xf numFmtId="0" fontId="10" fillId="0" borderId="0" applyBorder="0" applyProtection="0"/>
    <xf numFmtId="0" fontId="11" fillId="8" borderId="0" applyBorder="0" applyProtection="0"/>
    <xf numFmtId="0" fontId="12" fillId="0" borderId="0"/>
    <xf numFmtId="0" fontId="13" fillId="0" borderId="0"/>
    <xf numFmtId="0" fontId="14" fillId="16" borderId="0" applyBorder="0" applyProtection="0"/>
    <xf numFmtId="0" fontId="15" fillId="0" borderId="0" applyBorder="0" applyProtection="0"/>
    <xf numFmtId="0" fontId="13" fillId="4" borderId="8" applyProtection="0"/>
    <xf numFmtId="0" fontId="16" fillId="0" borderId="9" applyProtection="0"/>
    <xf numFmtId="0" fontId="17" fillId="0" borderId="0" applyBorder="0" applyProtection="0"/>
    <xf numFmtId="0" fontId="18" fillId="17" borderId="0" applyBorder="0" applyProtection="0"/>
  </cellStyleXfs>
  <cellXfs count="39">
    <xf numFmtId="0" fontId="0" fillId="0" borderId="0" xfId="0"/>
    <xf numFmtId="0" fontId="19" fillId="0" borderId="0" xfId="0" applyFont="1" applyFill="1"/>
    <xf numFmtId="0" fontId="0" fillId="0" borderId="0" xfId="0" applyFill="1"/>
    <xf numFmtId="164" fontId="22" fillId="0" borderId="11" xfId="0" applyNumberFormat="1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left" vertical="center" wrapText="1"/>
    </xf>
    <xf numFmtId="0" fontId="22" fillId="0" borderId="12" xfId="0" applyFont="1" applyFill="1" applyBorder="1" applyAlignment="1">
      <alignment horizontal="center" vertical="center" wrapText="1"/>
    </xf>
    <xf numFmtId="2" fontId="22" fillId="0" borderId="11" xfId="0" applyNumberFormat="1" applyFont="1" applyFill="1" applyBorder="1" applyAlignment="1">
      <alignment horizontal="center" vertical="center" wrapText="1"/>
    </xf>
    <xf numFmtId="164" fontId="19" fillId="0" borderId="11" xfId="0" applyNumberFormat="1" applyFont="1" applyFill="1" applyBorder="1" applyAlignment="1" applyProtection="1">
      <alignment horizontal="center" vertical="center" wrapText="1"/>
      <protection locked="0"/>
    </xf>
    <xf numFmtId="164" fontId="19" fillId="0" borderId="11" xfId="0" applyNumberFormat="1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2" fontId="19" fillId="0" borderId="11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left" vertical="top" wrapText="1"/>
    </xf>
    <xf numFmtId="0" fontId="19" fillId="0" borderId="0" xfId="0" applyFont="1" applyFill="1" applyAlignment="1">
      <alignment horizontal="center"/>
    </xf>
    <xf numFmtId="0" fontId="25" fillId="0" borderId="0" xfId="0" applyFont="1" applyFill="1"/>
    <xf numFmtId="164" fontId="22" fillId="0" borderId="11" xfId="0" applyNumberFormat="1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164" fontId="22" fillId="0" borderId="11" xfId="0" applyNumberFormat="1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center"/>
    </xf>
    <xf numFmtId="164" fontId="23" fillId="0" borderId="11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14" fontId="25" fillId="0" borderId="0" xfId="0" applyNumberFormat="1" applyFont="1" applyFill="1" applyBorder="1" applyAlignment="1">
      <alignment horizontal="center" vertical="top" wrapText="1"/>
    </xf>
    <xf numFmtId="164" fontId="22" fillId="0" borderId="11" xfId="0" applyNumberFormat="1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horizontal="left" vertical="center"/>
    </xf>
    <xf numFmtId="0" fontId="22" fillId="0" borderId="14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164" fontId="22" fillId="0" borderId="16" xfId="0" applyNumberFormat="1" applyFont="1" applyFill="1" applyBorder="1" applyAlignment="1">
      <alignment horizontal="right" vertical="center" wrapText="1"/>
    </xf>
    <xf numFmtId="0" fontId="22" fillId="0" borderId="17" xfId="0" applyFont="1" applyFill="1" applyBorder="1" applyAlignment="1">
      <alignment horizontal="right" vertical="center" wrapText="1"/>
    </xf>
    <xf numFmtId="0" fontId="22" fillId="0" borderId="12" xfId="0" applyFont="1" applyFill="1" applyBorder="1" applyAlignment="1">
      <alignment horizontal="right" vertical="center" wrapText="1"/>
    </xf>
  </cellXfs>
  <cellStyles count="4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6"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238125</xdr:colOff>
      <xdr:row>46</xdr:row>
      <xdr:rowOff>346560</xdr:rowOff>
    </xdr:from>
    <xdr:to>
      <xdr:col>15</xdr:col>
      <xdr:colOff>335245</xdr:colOff>
      <xdr:row>48</xdr:row>
      <xdr:rowOff>441130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38125" y="20482410"/>
          <a:ext cx="10107895" cy="732745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3"/>
  <sheetViews>
    <sheetView tabSelected="1" zoomScaleNormal="100" workbookViewId="0">
      <pane ySplit="1" topLeftCell="A29" activePane="bottomLeft" state="frozen"/>
      <selection pane="bottomLeft" activeCell="A37" sqref="A37:S37"/>
    </sheetView>
  </sheetViews>
  <sheetFormatPr defaultColWidth="9.140625" defaultRowHeight="15" x14ac:dyDescent="0.25"/>
  <cols>
    <col min="1" max="1" width="4.28515625" style="1" customWidth="1"/>
    <col min="2" max="2" width="57.85546875" style="1" customWidth="1"/>
    <col min="3" max="3" width="9.140625" style="1"/>
    <col min="4" max="4" width="6.42578125" style="1" customWidth="1"/>
    <col min="5" max="5" width="16" style="1" customWidth="1"/>
    <col min="6" max="6" width="18" style="1" customWidth="1"/>
    <col min="7" max="7" width="12.140625" style="1" customWidth="1"/>
    <col min="8" max="8" width="7.28515625" style="13" hidden="1" customWidth="1"/>
    <col min="9" max="9" width="11.5703125" style="13" hidden="1" customWidth="1"/>
    <col min="10" max="13" width="9.140625" style="1" hidden="1"/>
    <col min="14" max="14" width="18.7109375" style="1" customWidth="1"/>
    <col min="15" max="15" width="7.5703125" style="1" customWidth="1"/>
    <col min="16" max="16" width="11.28515625" style="1" customWidth="1"/>
    <col min="17" max="17" width="9.28515625" style="1" customWidth="1"/>
    <col min="18" max="18" width="18.42578125" style="1" customWidth="1"/>
    <col min="19" max="19" width="16.7109375" style="1" customWidth="1"/>
    <col min="20" max="20" width="11.7109375" style="1" customWidth="1"/>
    <col min="21" max="21" width="12.140625" style="1" customWidth="1"/>
    <col min="22" max="22" width="9.28515625" style="1" customWidth="1"/>
    <col min="23" max="1024" width="9.140625" style="1"/>
    <col min="1025" max="16384" width="9.140625" style="2"/>
  </cols>
  <sheetData>
    <row r="1" spans="1:23" ht="22.5" customHeight="1" x14ac:dyDescent="0.25">
      <c r="A1" s="29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23" ht="22.5" customHeight="1" x14ac:dyDescent="0.25">
      <c r="A2" s="29" t="s">
        <v>55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23" ht="12.75" customHeight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23" ht="21.75" customHeight="1" x14ac:dyDescent="0.25">
      <c r="A4" s="31" t="s">
        <v>22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5" spans="1:23" ht="41.25" customHeight="1" x14ac:dyDescent="0.25">
      <c r="A5" s="26" t="s">
        <v>0</v>
      </c>
      <c r="B5" s="27" t="s">
        <v>25</v>
      </c>
      <c r="C5" s="33" t="s">
        <v>18</v>
      </c>
      <c r="D5" s="33" t="s">
        <v>11</v>
      </c>
      <c r="E5" s="3" t="s">
        <v>1</v>
      </c>
      <c r="F5" s="3" t="s">
        <v>2</v>
      </c>
      <c r="G5" s="3" t="s">
        <v>3</v>
      </c>
      <c r="H5" s="25" t="s">
        <v>4</v>
      </c>
      <c r="I5" s="25"/>
      <c r="J5" s="25"/>
      <c r="K5" s="25" t="s">
        <v>5</v>
      </c>
      <c r="L5" s="25"/>
      <c r="M5" s="25"/>
      <c r="N5" s="25" t="s">
        <v>6</v>
      </c>
      <c r="O5" s="26" t="s">
        <v>7</v>
      </c>
      <c r="P5" s="26" t="s">
        <v>8</v>
      </c>
      <c r="Q5" s="26" t="s">
        <v>9</v>
      </c>
      <c r="R5" s="26" t="s">
        <v>10</v>
      </c>
      <c r="S5" s="22" t="s">
        <v>24</v>
      </c>
      <c r="T5" s="22" t="s">
        <v>19</v>
      </c>
      <c r="U5" s="22" t="s">
        <v>23</v>
      </c>
    </row>
    <row r="6" spans="1:23" ht="39" customHeight="1" x14ac:dyDescent="0.25">
      <c r="A6" s="26"/>
      <c r="B6" s="28"/>
      <c r="C6" s="34"/>
      <c r="D6" s="34"/>
      <c r="E6" s="3" t="s">
        <v>12</v>
      </c>
      <c r="F6" s="3" t="s">
        <v>12</v>
      </c>
      <c r="G6" s="3" t="s">
        <v>12</v>
      </c>
      <c r="H6" s="3" t="s">
        <v>13</v>
      </c>
      <c r="I6" s="3" t="s">
        <v>14</v>
      </c>
      <c r="J6" s="3" t="s">
        <v>15</v>
      </c>
      <c r="K6" s="3" t="s">
        <v>13</v>
      </c>
      <c r="L6" s="3" t="s">
        <v>14</v>
      </c>
      <c r="M6" s="3" t="s">
        <v>15</v>
      </c>
      <c r="N6" s="25"/>
      <c r="O6" s="26"/>
      <c r="P6" s="26"/>
      <c r="Q6" s="26"/>
      <c r="R6" s="26"/>
      <c r="S6" s="22"/>
      <c r="T6" s="22"/>
      <c r="U6" s="22"/>
    </row>
    <row r="7" spans="1:23" ht="39" customHeight="1" x14ac:dyDescent="0.25">
      <c r="A7" s="4" t="s">
        <v>16</v>
      </c>
      <c r="B7" s="5" t="s">
        <v>57</v>
      </c>
      <c r="C7" s="6" t="s">
        <v>54</v>
      </c>
      <c r="D7" s="7">
        <v>10</v>
      </c>
      <c r="E7" s="8">
        <v>637</v>
      </c>
      <c r="F7" s="8">
        <v>656.11</v>
      </c>
      <c r="G7" s="8">
        <v>722</v>
      </c>
      <c r="H7" s="3"/>
      <c r="I7" s="3"/>
      <c r="J7" s="3"/>
      <c r="K7" s="3"/>
      <c r="L7" s="3"/>
      <c r="M7" s="3"/>
      <c r="N7" s="9">
        <f>(E7+F7+G7)/3</f>
        <v>671.70333333333338</v>
      </c>
      <c r="O7" s="10">
        <f>COUNT(E7,F7,G7,J7,M7)</f>
        <v>3</v>
      </c>
      <c r="P7" s="11">
        <f>STDEV(E7,F7,G7,J7,M7)</f>
        <v>44.593878877412457</v>
      </c>
      <c r="Q7" s="11">
        <f>P7/N7*100</f>
        <v>6.638924755087185</v>
      </c>
      <c r="R7" s="10" t="str">
        <f>IF(Q7&lt;33,"ОДНОРОДНЫЕ","НЕОДНОРОДНЫЕ")</f>
        <v>ОДНОРОДНЫЕ</v>
      </c>
      <c r="S7" s="9">
        <f>D7*N7</f>
        <v>6717.0333333333338</v>
      </c>
      <c r="T7" s="9">
        <f>E7</f>
        <v>637</v>
      </c>
      <c r="U7" s="9">
        <f>E7*D7</f>
        <v>6370</v>
      </c>
    </row>
    <row r="8" spans="1:23" ht="39" customHeight="1" x14ac:dyDescent="0.25">
      <c r="A8" s="16" t="s">
        <v>17</v>
      </c>
      <c r="B8" s="5" t="s">
        <v>58</v>
      </c>
      <c r="C8" s="17" t="s">
        <v>54</v>
      </c>
      <c r="D8" s="7">
        <v>10</v>
      </c>
      <c r="E8" s="8">
        <v>560</v>
      </c>
      <c r="F8" s="8">
        <v>571.20000000000005</v>
      </c>
      <c r="G8" s="8">
        <v>599</v>
      </c>
      <c r="H8" s="15"/>
      <c r="I8" s="15"/>
      <c r="J8" s="15"/>
      <c r="K8" s="15"/>
      <c r="L8" s="15"/>
      <c r="M8" s="15"/>
      <c r="N8" s="9">
        <f t="shared" ref="N8:N33" si="0">(E8+F8+G8)/3</f>
        <v>576.73333333333335</v>
      </c>
      <c r="O8" s="10">
        <f t="shared" ref="O8:O33" si="1">COUNT(E8,F8,G8,J8,M8)</f>
        <v>3</v>
      </c>
      <c r="P8" s="11">
        <f t="shared" ref="P8:P33" si="2">STDEV(E8,F8,G8,J8,M8)</f>
        <v>20.080172642020116</v>
      </c>
      <c r="Q8" s="11">
        <f t="shared" ref="Q8:Q33" si="3">P8/N8*100</f>
        <v>3.4817083531418533</v>
      </c>
      <c r="R8" s="10" t="str">
        <f t="shared" ref="R8:R33" si="4">IF(Q8&lt;33,"ОДНОРОДНЫЕ","НЕОДНОРОДНЫЕ")</f>
        <v>ОДНОРОДНЫЕ</v>
      </c>
      <c r="S8" s="9">
        <f t="shared" ref="S8:S33" si="5">D8*N8</f>
        <v>5767.3333333333339</v>
      </c>
      <c r="T8" s="9">
        <f t="shared" ref="T8:T33" si="6">E8</f>
        <v>560</v>
      </c>
      <c r="U8" s="9">
        <f t="shared" ref="U8:U33" si="7">E8*D8</f>
        <v>5600</v>
      </c>
    </row>
    <row r="9" spans="1:23" ht="39" customHeight="1" x14ac:dyDescent="0.25">
      <c r="A9" s="16" t="s">
        <v>26</v>
      </c>
      <c r="B9" s="5" t="s">
        <v>59</v>
      </c>
      <c r="C9" s="17" t="s">
        <v>54</v>
      </c>
      <c r="D9" s="7">
        <v>2</v>
      </c>
      <c r="E9" s="8">
        <v>16900</v>
      </c>
      <c r="F9" s="8">
        <v>18252</v>
      </c>
      <c r="G9" s="8">
        <v>19164</v>
      </c>
      <c r="H9" s="15"/>
      <c r="I9" s="15"/>
      <c r="J9" s="15"/>
      <c r="K9" s="15"/>
      <c r="L9" s="15"/>
      <c r="M9" s="15"/>
      <c r="N9" s="9">
        <f t="shared" si="0"/>
        <v>18105.333333333332</v>
      </c>
      <c r="O9" s="10">
        <f t="shared" si="1"/>
        <v>3</v>
      </c>
      <c r="P9" s="11">
        <f t="shared" si="2"/>
        <v>1139.1037412515741</v>
      </c>
      <c r="Q9" s="11">
        <f t="shared" si="3"/>
        <v>6.2915369757616952</v>
      </c>
      <c r="R9" s="10" t="str">
        <f t="shared" si="4"/>
        <v>ОДНОРОДНЫЕ</v>
      </c>
      <c r="S9" s="9">
        <f t="shared" si="5"/>
        <v>36210.666666666664</v>
      </c>
      <c r="T9" s="9">
        <f t="shared" si="6"/>
        <v>16900</v>
      </c>
      <c r="U9" s="9">
        <f t="shared" si="7"/>
        <v>33800</v>
      </c>
    </row>
    <row r="10" spans="1:23" ht="39" customHeight="1" x14ac:dyDescent="0.25">
      <c r="A10" s="16" t="s">
        <v>27</v>
      </c>
      <c r="B10" s="5" t="s">
        <v>60</v>
      </c>
      <c r="C10" s="17" t="s">
        <v>54</v>
      </c>
      <c r="D10" s="7">
        <v>3</v>
      </c>
      <c r="E10" s="8">
        <v>25600</v>
      </c>
      <c r="F10" s="8">
        <v>27136</v>
      </c>
      <c r="G10" s="8">
        <v>27678</v>
      </c>
      <c r="H10" s="15"/>
      <c r="I10" s="15"/>
      <c r="J10" s="15"/>
      <c r="K10" s="15"/>
      <c r="L10" s="15"/>
      <c r="M10" s="15"/>
      <c r="N10" s="9">
        <f t="shared" si="0"/>
        <v>26804.666666666668</v>
      </c>
      <c r="O10" s="10">
        <f t="shared" si="1"/>
        <v>3</v>
      </c>
      <c r="P10" s="11">
        <f t="shared" si="2"/>
        <v>1077.8948619106288</v>
      </c>
      <c r="Q10" s="11">
        <f t="shared" si="3"/>
        <v>4.0212955278084497</v>
      </c>
      <c r="R10" s="10" t="str">
        <f t="shared" si="4"/>
        <v>ОДНОРОДНЫЕ</v>
      </c>
      <c r="S10" s="9">
        <f t="shared" si="5"/>
        <v>80414</v>
      </c>
      <c r="T10" s="9">
        <f t="shared" si="6"/>
        <v>25600</v>
      </c>
      <c r="U10" s="9">
        <f t="shared" si="7"/>
        <v>76800</v>
      </c>
    </row>
    <row r="11" spans="1:23" ht="39" customHeight="1" x14ac:dyDescent="0.25">
      <c r="A11" s="16" t="s">
        <v>28</v>
      </c>
      <c r="B11" s="5" t="s">
        <v>61</v>
      </c>
      <c r="C11" s="17" t="s">
        <v>54</v>
      </c>
      <c r="D11" s="7">
        <v>30</v>
      </c>
      <c r="E11" s="8">
        <v>28</v>
      </c>
      <c r="F11" s="8">
        <v>30.24</v>
      </c>
      <c r="G11" s="8">
        <v>31.75</v>
      </c>
      <c r="H11" s="15"/>
      <c r="I11" s="15"/>
      <c r="J11" s="15"/>
      <c r="K11" s="15"/>
      <c r="L11" s="15"/>
      <c r="M11" s="15"/>
      <c r="N11" s="9">
        <f t="shared" si="0"/>
        <v>29.996666666666666</v>
      </c>
      <c r="O11" s="10">
        <f t="shared" si="1"/>
        <v>3</v>
      </c>
      <c r="P11" s="11">
        <f t="shared" si="2"/>
        <v>1.8868050597063104</v>
      </c>
      <c r="Q11" s="11">
        <f t="shared" si="3"/>
        <v>6.2900490933647424</v>
      </c>
      <c r="R11" s="10" t="str">
        <f t="shared" si="4"/>
        <v>ОДНОРОДНЫЕ</v>
      </c>
      <c r="S11" s="9">
        <f t="shared" si="5"/>
        <v>899.9</v>
      </c>
      <c r="T11" s="9">
        <f t="shared" si="6"/>
        <v>28</v>
      </c>
      <c r="U11" s="9">
        <f t="shared" si="7"/>
        <v>840</v>
      </c>
    </row>
    <row r="12" spans="1:23" ht="39" customHeight="1" x14ac:dyDescent="0.25">
      <c r="A12" s="16" t="s">
        <v>29</v>
      </c>
      <c r="B12" s="5" t="s">
        <v>62</v>
      </c>
      <c r="C12" s="17" t="s">
        <v>53</v>
      </c>
      <c r="D12" s="7">
        <v>20</v>
      </c>
      <c r="E12" s="8">
        <v>300</v>
      </c>
      <c r="F12" s="8">
        <v>324</v>
      </c>
      <c r="G12" s="8">
        <v>327</v>
      </c>
      <c r="H12" s="15"/>
      <c r="I12" s="15"/>
      <c r="J12" s="15"/>
      <c r="K12" s="15"/>
      <c r="L12" s="15"/>
      <c r="M12" s="15"/>
      <c r="N12" s="9">
        <f t="shared" si="0"/>
        <v>317</v>
      </c>
      <c r="O12" s="10">
        <f t="shared" si="1"/>
        <v>3</v>
      </c>
      <c r="P12" s="11">
        <f t="shared" si="2"/>
        <v>14.798648586948742</v>
      </c>
      <c r="Q12" s="11">
        <f t="shared" si="3"/>
        <v>4.6683434028229467</v>
      </c>
      <c r="R12" s="10" t="str">
        <f t="shared" si="4"/>
        <v>ОДНОРОДНЫЕ</v>
      </c>
      <c r="S12" s="9">
        <f t="shared" si="5"/>
        <v>6340</v>
      </c>
      <c r="T12" s="9">
        <f t="shared" si="6"/>
        <v>300</v>
      </c>
      <c r="U12" s="9">
        <f t="shared" si="7"/>
        <v>6000</v>
      </c>
    </row>
    <row r="13" spans="1:23" ht="39" customHeight="1" x14ac:dyDescent="0.25">
      <c r="A13" s="16" t="s">
        <v>30</v>
      </c>
      <c r="B13" s="5" t="s">
        <v>63</v>
      </c>
      <c r="C13" s="17" t="s">
        <v>54</v>
      </c>
      <c r="D13" s="7">
        <v>10</v>
      </c>
      <c r="E13" s="8">
        <v>922</v>
      </c>
      <c r="F13" s="8">
        <v>949.66</v>
      </c>
      <c r="G13" s="8">
        <v>1035</v>
      </c>
      <c r="H13" s="15"/>
      <c r="I13" s="15"/>
      <c r="J13" s="15"/>
      <c r="K13" s="15"/>
      <c r="L13" s="15"/>
      <c r="M13" s="15"/>
      <c r="N13" s="9">
        <f t="shared" si="0"/>
        <v>968.88666666666666</v>
      </c>
      <c r="O13" s="10">
        <f t="shared" si="1"/>
        <v>3</v>
      </c>
      <c r="P13" s="11">
        <f t="shared" si="2"/>
        <v>58.902449298253579</v>
      </c>
      <c r="Q13" s="11">
        <f t="shared" si="3"/>
        <v>6.0793951784784168</v>
      </c>
      <c r="R13" s="10" t="str">
        <f t="shared" si="4"/>
        <v>ОДНОРОДНЫЕ</v>
      </c>
      <c r="S13" s="9">
        <f t="shared" si="5"/>
        <v>9688.8666666666668</v>
      </c>
      <c r="T13" s="9">
        <f t="shared" si="6"/>
        <v>922</v>
      </c>
      <c r="U13" s="9">
        <f t="shared" si="7"/>
        <v>9220</v>
      </c>
    </row>
    <row r="14" spans="1:23" ht="39" customHeight="1" x14ac:dyDescent="0.25">
      <c r="A14" s="16" t="s">
        <v>31</v>
      </c>
      <c r="B14" s="5" t="s">
        <v>64</v>
      </c>
      <c r="C14" s="17" t="s">
        <v>54</v>
      </c>
      <c r="D14" s="7">
        <v>4</v>
      </c>
      <c r="E14" s="8">
        <v>2200</v>
      </c>
      <c r="F14" s="8">
        <v>2354</v>
      </c>
      <c r="G14" s="8">
        <v>2379</v>
      </c>
      <c r="H14" s="15"/>
      <c r="I14" s="15"/>
      <c r="J14" s="15"/>
      <c r="K14" s="15"/>
      <c r="L14" s="15"/>
      <c r="M14" s="15"/>
      <c r="N14" s="9">
        <f t="shared" si="0"/>
        <v>2311</v>
      </c>
      <c r="O14" s="10">
        <f t="shared" si="1"/>
        <v>3</v>
      </c>
      <c r="P14" s="11">
        <f t="shared" si="2"/>
        <v>96.938124595021947</v>
      </c>
      <c r="Q14" s="11">
        <f t="shared" si="3"/>
        <v>4.1946397488109888</v>
      </c>
      <c r="R14" s="10" t="str">
        <f t="shared" si="4"/>
        <v>ОДНОРОДНЫЕ</v>
      </c>
      <c r="S14" s="9">
        <f t="shared" si="5"/>
        <v>9244</v>
      </c>
      <c r="T14" s="9">
        <f t="shared" si="6"/>
        <v>2200</v>
      </c>
      <c r="U14" s="9">
        <f t="shared" si="7"/>
        <v>8800</v>
      </c>
      <c r="W14" s="1" t="s">
        <v>35</v>
      </c>
    </row>
    <row r="15" spans="1:23" ht="39" customHeight="1" x14ac:dyDescent="0.25">
      <c r="A15" s="16" t="s">
        <v>32</v>
      </c>
      <c r="B15" s="5" t="s">
        <v>65</v>
      </c>
      <c r="C15" s="17" t="s">
        <v>54</v>
      </c>
      <c r="D15" s="7">
        <v>2</v>
      </c>
      <c r="E15" s="8">
        <v>13000</v>
      </c>
      <c r="F15" s="8">
        <v>13390</v>
      </c>
      <c r="G15" s="8">
        <v>14882.4</v>
      </c>
      <c r="H15" s="15"/>
      <c r="I15" s="15"/>
      <c r="J15" s="15"/>
      <c r="K15" s="15"/>
      <c r="L15" s="15"/>
      <c r="M15" s="15"/>
      <c r="N15" s="9">
        <f t="shared" si="0"/>
        <v>13757.466666666667</v>
      </c>
      <c r="O15" s="10">
        <f t="shared" si="1"/>
        <v>3</v>
      </c>
      <c r="P15" s="11">
        <f t="shared" si="2"/>
        <v>993.54479181028012</v>
      </c>
      <c r="Q15" s="11">
        <f t="shared" si="3"/>
        <v>7.2218586160020752</v>
      </c>
      <c r="R15" s="10" t="str">
        <f t="shared" si="4"/>
        <v>ОДНОРОДНЫЕ</v>
      </c>
      <c r="S15" s="9">
        <f t="shared" si="5"/>
        <v>27514.933333333334</v>
      </c>
      <c r="T15" s="9">
        <f t="shared" si="6"/>
        <v>13000</v>
      </c>
      <c r="U15" s="9">
        <f t="shared" si="7"/>
        <v>26000</v>
      </c>
    </row>
    <row r="16" spans="1:23" ht="39" customHeight="1" x14ac:dyDescent="0.25">
      <c r="A16" s="16" t="s">
        <v>33</v>
      </c>
      <c r="B16" s="5" t="s">
        <v>66</v>
      </c>
      <c r="C16" s="17" t="s">
        <v>54</v>
      </c>
      <c r="D16" s="7">
        <v>2</v>
      </c>
      <c r="E16" s="8">
        <v>6390</v>
      </c>
      <c r="F16" s="8">
        <v>6773.4</v>
      </c>
      <c r="G16" s="8">
        <v>7042</v>
      </c>
      <c r="H16" s="15"/>
      <c r="I16" s="15"/>
      <c r="J16" s="15"/>
      <c r="K16" s="15"/>
      <c r="L16" s="15"/>
      <c r="M16" s="15"/>
      <c r="N16" s="9">
        <f t="shared" si="0"/>
        <v>6735.1333333333341</v>
      </c>
      <c r="O16" s="10">
        <f t="shared" si="1"/>
        <v>3</v>
      </c>
      <c r="P16" s="11">
        <f t="shared" si="2"/>
        <v>327.68010823565919</v>
      </c>
      <c r="Q16" s="11">
        <f t="shared" si="3"/>
        <v>4.8652356533747287</v>
      </c>
      <c r="R16" s="10" t="str">
        <f t="shared" si="4"/>
        <v>ОДНОРОДНЫЕ</v>
      </c>
      <c r="S16" s="9">
        <f t="shared" si="5"/>
        <v>13470.266666666668</v>
      </c>
      <c r="T16" s="9">
        <f t="shared" si="6"/>
        <v>6390</v>
      </c>
      <c r="U16" s="9">
        <f t="shared" si="7"/>
        <v>12780</v>
      </c>
    </row>
    <row r="17" spans="1:21" ht="39" customHeight="1" x14ac:dyDescent="0.25">
      <c r="A17" s="19" t="s">
        <v>34</v>
      </c>
      <c r="B17" s="5" t="s">
        <v>67</v>
      </c>
      <c r="C17" s="20" t="s">
        <v>54</v>
      </c>
      <c r="D17" s="7">
        <v>10</v>
      </c>
      <c r="E17" s="8">
        <v>2500</v>
      </c>
      <c r="F17" s="8">
        <v>2700</v>
      </c>
      <c r="G17" s="8">
        <v>2862</v>
      </c>
      <c r="H17" s="18"/>
      <c r="I17" s="18"/>
      <c r="J17" s="18"/>
      <c r="K17" s="18"/>
      <c r="L17" s="18"/>
      <c r="M17" s="18"/>
      <c r="N17" s="9">
        <f t="shared" si="0"/>
        <v>2687.3333333333335</v>
      </c>
      <c r="O17" s="10">
        <f t="shared" si="1"/>
        <v>3</v>
      </c>
      <c r="P17" s="11">
        <f t="shared" si="2"/>
        <v>181.33210783899614</v>
      </c>
      <c r="Q17" s="11">
        <f t="shared" si="3"/>
        <v>6.747659681431263</v>
      </c>
      <c r="R17" s="10" t="str">
        <f t="shared" si="4"/>
        <v>ОДНОРОДНЫЕ</v>
      </c>
      <c r="S17" s="9">
        <f t="shared" si="5"/>
        <v>26873.333333333336</v>
      </c>
      <c r="T17" s="9">
        <f t="shared" si="6"/>
        <v>2500</v>
      </c>
      <c r="U17" s="9">
        <f t="shared" si="7"/>
        <v>25000</v>
      </c>
    </row>
    <row r="18" spans="1:21" ht="39" customHeight="1" x14ac:dyDescent="0.25">
      <c r="A18" s="19" t="s">
        <v>37</v>
      </c>
      <c r="B18" s="5" t="s">
        <v>68</v>
      </c>
      <c r="C18" s="20" t="s">
        <v>54</v>
      </c>
      <c r="D18" s="7">
        <v>4</v>
      </c>
      <c r="E18" s="8">
        <v>975</v>
      </c>
      <c r="F18" s="8">
        <v>1033.5</v>
      </c>
      <c r="G18" s="8">
        <v>1044</v>
      </c>
      <c r="H18" s="18"/>
      <c r="I18" s="18"/>
      <c r="J18" s="18"/>
      <c r="K18" s="18"/>
      <c r="L18" s="18"/>
      <c r="M18" s="18"/>
      <c r="N18" s="9">
        <f t="shared" si="0"/>
        <v>1017.5</v>
      </c>
      <c r="O18" s="10">
        <f t="shared" si="1"/>
        <v>3</v>
      </c>
      <c r="P18" s="11">
        <f t="shared" si="2"/>
        <v>37.178622890042604</v>
      </c>
      <c r="Q18" s="11">
        <f t="shared" si="3"/>
        <v>3.653918711552099</v>
      </c>
      <c r="R18" s="10" t="str">
        <f t="shared" si="4"/>
        <v>ОДНОРОДНЫЕ</v>
      </c>
      <c r="S18" s="9">
        <f t="shared" si="5"/>
        <v>4070</v>
      </c>
      <c r="T18" s="9">
        <f t="shared" si="6"/>
        <v>975</v>
      </c>
      <c r="U18" s="9">
        <f t="shared" si="7"/>
        <v>3900</v>
      </c>
    </row>
    <row r="19" spans="1:21" ht="39" customHeight="1" x14ac:dyDescent="0.25">
      <c r="A19" s="19" t="s">
        <v>38</v>
      </c>
      <c r="B19" s="5" t="s">
        <v>69</v>
      </c>
      <c r="C19" s="20" t="s">
        <v>54</v>
      </c>
      <c r="D19" s="7">
        <v>1</v>
      </c>
      <c r="E19" s="8">
        <v>28776</v>
      </c>
      <c r="F19" s="8">
        <v>29639.279999999999</v>
      </c>
      <c r="G19" s="8">
        <v>31417</v>
      </c>
      <c r="H19" s="18"/>
      <c r="I19" s="18"/>
      <c r="J19" s="18"/>
      <c r="K19" s="18"/>
      <c r="L19" s="18"/>
      <c r="M19" s="18"/>
      <c r="N19" s="9">
        <f t="shared" si="0"/>
        <v>29944.093333333334</v>
      </c>
      <c r="O19" s="10">
        <f t="shared" si="1"/>
        <v>3</v>
      </c>
      <c r="P19" s="11">
        <f t="shared" si="2"/>
        <v>1346.6267582865469</v>
      </c>
      <c r="Q19" s="11">
        <f t="shared" si="3"/>
        <v>4.4971365247098705</v>
      </c>
      <c r="R19" s="10" t="str">
        <f t="shared" si="4"/>
        <v>ОДНОРОДНЫЕ</v>
      </c>
      <c r="S19" s="9">
        <f t="shared" si="5"/>
        <v>29944.093333333334</v>
      </c>
      <c r="T19" s="9">
        <f t="shared" si="6"/>
        <v>28776</v>
      </c>
      <c r="U19" s="9">
        <f t="shared" si="7"/>
        <v>28776</v>
      </c>
    </row>
    <row r="20" spans="1:21" ht="39" customHeight="1" x14ac:dyDescent="0.25">
      <c r="A20" s="19" t="s">
        <v>39</v>
      </c>
      <c r="B20" s="5" t="s">
        <v>70</v>
      </c>
      <c r="C20" s="20" t="s">
        <v>54</v>
      </c>
      <c r="D20" s="7">
        <v>3</v>
      </c>
      <c r="E20" s="8">
        <v>1778</v>
      </c>
      <c r="F20" s="8">
        <v>1831.34</v>
      </c>
      <c r="G20" s="8">
        <v>1886</v>
      </c>
      <c r="H20" s="18"/>
      <c r="I20" s="18"/>
      <c r="J20" s="18"/>
      <c r="K20" s="18"/>
      <c r="L20" s="18"/>
      <c r="M20" s="18"/>
      <c r="N20" s="9">
        <f t="shared" si="0"/>
        <v>1831.78</v>
      </c>
      <c r="O20" s="10">
        <f t="shared" si="1"/>
        <v>3</v>
      </c>
      <c r="P20" s="11">
        <f t="shared" si="2"/>
        <v>54.00134442770846</v>
      </c>
      <c r="Q20" s="11">
        <f t="shared" si="3"/>
        <v>2.9480256596156993</v>
      </c>
      <c r="R20" s="10" t="str">
        <f t="shared" si="4"/>
        <v>ОДНОРОДНЫЕ</v>
      </c>
      <c r="S20" s="9">
        <f t="shared" si="5"/>
        <v>5495.34</v>
      </c>
      <c r="T20" s="9">
        <f t="shared" si="6"/>
        <v>1778</v>
      </c>
      <c r="U20" s="9">
        <f t="shared" si="7"/>
        <v>5334</v>
      </c>
    </row>
    <row r="21" spans="1:21" ht="39" customHeight="1" x14ac:dyDescent="0.25">
      <c r="A21" s="19" t="s">
        <v>40</v>
      </c>
      <c r="B21" s="5" t="s">
        <v>71</v>
      </c>
      <c r="C21" s="20" t="s">
        <v>54</v>
      </c>
      <c r="D21" s="7">
        <v>4</v>
      </c>
      <c r="E21" s="8">
        <v>10400</v>
      </c>
      <c r="F21" s="8">
        <v>10816</v>
      </c>
      <c r="G21" s="8">
        <v>11247.6</v>
      </c>
      <c r="H21" s="18"/>
      <c r="I21" s="18"/>
      <c r="J21" s="18"/>
      <c r="K21" s="18"/>
      <c r="L21" s="18"/>
      <c r="M21" s="18"/>
      <c r="N21" s="9">
        <f t="shared" si="0"/>
        <v>10821.199999999999</v>
      </c>
      <c r="O21" s="10">
        <f t="shared" si="1"/>
        <v>3</v>
      </c>
      <c r="P21" s="11">
        <f t="shared" si="2"/>
        <v>423.82392570500326</v>
      </c>
      <c r="Q21" s="11">
        <f t="shared" si="3"/>
        <v>3.9166074530089392</v>
      </c>
      <c r="R21" s="10" t="str">
        <f t="shared" si="4"/>
        <v>ОДНОРОДНЫЕ</v>
      </c>
      <c r="S21" s="9">
        <f t="shared" si="5"/>
        <v>43284.799999999996</v>
      </c>
      <c r="T21" s="9">
        <f t="shared" si="6"/>
        <v>10400</v>
      </c>
      <c r="U21" s="9">
        <f t="shared" si="7"/>
        <v>41600</v>
      </c>
    </row>
    <row r="22" spans="1:21" ht="39" customHeight="1" x14ac:dyDescent="0.25">
      <c r="A22" s="19" t="s">
        <v>41</v>
      </c>
      <c r="B22" s="5" t="s">
        <v>72</v>
      </c>
      <c r="C22" s="20" t="s">
        <v>54</v>
      </c>
      <c r="D22" s="7">
        <v>4</v>
      </c>
      <c r="E22" s="8">
        <v>2470</v>
      </c>
      <c r="F22" s="8">
        <v>2494.6999999999998</v>
      </c>
      <c r="G22" s="8">
        <v>2670</v>
      </c>
      <c r="H22" s="18"/>
      <c r="I22" s="18"/>
      <c r="J22" s="18"/>
      <c r="K22" s="18"/>
      <c r="L22" s="18"/>
      <c r="M22" s="18"/>
      <c r="N22" s="9">
        <f t="shared" si="0"/>
        <v>2544.9</v>
      </c>
      <c r="O22" s="10">
        <f t="shared" si="1"/>
        <v>3</v>
      </c>
      <c r="P22" s="11">
        <f t="shared" si="2"/>
        <v>109.04141415077122</v>
      </c>
      <c r="Q22" s="11">
        <f t="shared" si="3"/>
        <v>4.2847032948552481</v>
      </c>
      <c r="R22" s="10" t="str">
        <f t="shared" si="4"/>
        <v>ОДНОРОДНЫЕ</v>
      </c>
      <c r="S22" s="9">
        <f t="shared" si="5"/>
        <v>10179.6</v>
      </c>
      <c r="T22" s="9">
        <f t="shared" si="6"/>
        <v>2470</v>
      </c>
      <c r="U22" s="9">
        <f t="shared" si="7"/>
        <v>9880</v>
      </c>
    </row>
    <row r="23" spans="1:21" ht="39" customHeight="1" x14ac:dyDescent="0.25">
      <c r="A23" s="19" t="s">
        <v>42</v>
      </c>
      <c r="B23" s="5" t="s">
        <v>73</v>
      </c>
      <c r="C23" s="20" t="s">
        <v>53</v>
      </c>
      <c r="D23" s="7">
        <v>10</v>
      </c>
      <c r="E23" s="8">
        <v>2500</v>
      </c>
      <c r="F23" s="8">
        <v>2625</v>
      </c>
      <c r="G23" s="8">
        <v>2677.5</v>
      </c>
      <c r="H23" s="18"/>
      <c r="I23" s="18"/>
      <c r="J23" s="18"/>
      <c r="K23" s="18"/>
      <c r="L23" s="18"/>
      <c r="M23" s="18"/>
      <c r="N23" s="9">
        <f t="shared" si="0"/>
        <v>2600.8333333333335</v>
      </c>
      <c r="O23" s="10">
        <f t="shared" si="1"/>
        <v>3</v>
      </c>
      <c r="P23" s="11">
        <f t="shared" si="2"/>
        <v>91.184337105301879</v>
      </c>
      <c r="Q23" s="11">
        <f t="shared" si="3"/>
        <v>3.5059661815559835</v>
      </c>
      <c r="R23" s="10" t="str">
        <f t="shared" si="4"/>
        <v>ОДНОРОДНЫЕ</v>
      </c>
      <c r="S23" s="9">
        <f t="shared" si="5"/>
        <v>26008.333333333336</v>
      </c>
      <c r="T23" s="9">
        <f t="shared" si="6"/>
        <v>2500</v>
      </c>
      <c r="U23" s="9">
        <f t="shared" si="7"/>
        <v>25000</v>
      </c>
    </row>
    <row r="24" spans="1:21" ht="39" customHeight="1" x14ac:dyDescent="0.25">
      <c r="A24" s="19" t="s">
        <v>43</v>
      </c>
      <c r="B24" s="5" t="s">
        <v>74</v>
      </c>
      <c r="C24" s="20" t="s">
        <v>54</v>
      </c>
      <c r="D24" s="7">
        <v>6</v>
      </c>
      <c r="E24" s="8">
        <v>3700</v>
      </c>
      <c r="F24" s="8">
        <v>3811</v>
      </c>
      <c r="G24" s="8">
        <v>3887</v>
      </c>
      <c r="H24" s="18"/>
      <c r="I24" s="18"/>
      <c r="J24" s="18"/>
      <c r="K24" s="18"/>
      <c r="L24" s="18"/>
      <c r="M24" s="18"/>
      <c r="N24" s="9">
        <f t="shared" si="0"/>
        <v>3799.3333333333335</v>
      </c>
      <c r="O24" s="10">
        <f t="shared" si="1"/>
        <v>3</v>
      </c>
      <c r="P24" s="11">
        <f t="shared" si="2"/>
        <v>94.044315794913047</v>
      </c>
      <c r="Q24" s="11">
        <f t="shared" si="3"/>
        <v>2.4752846761251019</v>
      </c>
      <c r="R24" s="10" t="str">
        <f t="shared" si="4"/>
        <v>ОДНОРОДНЫЕ</v>
      </c>
      <c r="S24" s="9">
        <f t="shared" si="5"/>
        <v>22796</v>
      </c>
      <c r="T24" s="9">
        <f t="shared" si="6"/>
        <v>3700</v>
      </c>
      <c r="U24" s="9">
        <f t="shared" si="7"/>
        <v>22200</v>
      </c>
    </row>
    <row r="25" spans="1:21" ht="39" customHeight="1" x14ac:dyDescent="0.25">
      <c r="A25" s="19" t="s">
        <v>44</v>
      </c>
      <c r="B25" s="5" t="s">
        <v>75</v>
      </c>
      <c r="C25" s="20" t="s">
        <v>54</v>
      </c>
      <c r="D25" s="7">
        <v>4</v>
      </c>
      <c r="E25" s="8">
        <v>3445</v>
      </c>
      <c r="F25" s="8">
        <v>3548.35</v>
      </c>
      <c r="G25" s="8">
        <v>3761</v>
      </c>
      <c r="H25" s="18"/>
      <c r="I25" s="18"/>
      <c r="J25" s="18"/>
      <c r="K25" s="18"/>
      <c r="L25" s="18"/>
      <c r="M25" s="18"/>
      <c r="N25" s="9">
        <f t="shared" si="0"/>
        <v>3584.7833333333333</v>
      </c>
      <c r="O25" s="10">
        <f t="shared" si="1"/>
        <v>3</v>
      </c>
      <c r="P25" s="11">
        <f t="shared" si="2"/>
        <v>161.11964757078306</v>
      </c>
      <c r="Q25" s="11">
        <f t="shared" si="3"/>
        <v>4.4945435355214318</v>
      </c>
      <c r="R25" s="10" t="str">
        <f t="shared" si="4"/>
        <v>ОДНОРОДНЫЕ</v>
      </c>
      <c r="S25" s="9">
        <f t="shared" si="5"/>
        <v>14339.133333333333</v>
      </c>
      <c r="T25" s="9">
        <f t="shared" si="6"/>
        <v>3445</v>
      </c>
      <c r="U25" s="9">
        <f t="shared" si="7"/>
        <v>13780</v>
      </c>
    </row>
    <row r="26" spans="1:21" ht="39" customHeight="1" x14ac:dyDescent="0.25">
      <c r="A26" s="19" t="s">
        <v>45</v>
      </c>
      <c r="B26" s="5" t="s">
        <v>76</v>
      </c>
      <c r="C26" s="20" t="s">
        <v>54</v>
      </c>
      <c r="D26" s="7">
        <v>4</v>
      </c>
      <c r="E26" s="8">
        <v>8510</v>
      </c>
      <c r="F26" s="8">
        <v>8765.2999999999993</v>
      </c>
      <c r="G26" s="8">
        <v>9203.5</v>
      </c>
      <c r="H26" s="18"/>
      <c r="I26" s="18"/>
      <c r="J26" s="18"/>
      <c r="K26" s="18"/>
      <c r="L26" s="18"/>
      <c r="M26" s="18"/>
      <c r="N26" s="9">
        <f t="shared" si="0"/>
        <v>8826.2666666666664</v>
      </c>
      <c r="O26" s="10">
        <f t="shared" si="1"/>
        <v>3</v>
      </c>
      <c r="P26" s="11">
        <f t="shared" si="2"/>
        <v>350.74672248409303</v>
      </c>
      <c r="Q26" s="11">
        <f t="shared" si="3"/>
        <v>3.973896730411798</v>
      </c>
      <c r="R26" s="10" t="str">
        <f t="shared" si="4"/>
        <v>ОДНОРОДНЫЕ</v>
      </c>
      <c r="S26" s="9">
        <f t="shared" si="5"/>
        <v>35305.066666666666</v>
      </c>
      <c r="T26" s="9">
        <f t="shared" si="6"/>
        <v>8510</v>
      </c>
      <c r="U26" s="9">
        <f t="shared" si="7"/>
        <v>34040</v>
      </c>
    </row>
    <row r="27" spans="1:21" ht="39" customHeight="1" x14ac:dyDescent="0.25">
      <c r="A27" s="19" t="s">
        <v>46</v>
      </c>
      <c r="B27" s="5" t="s">
        <v>77</v>
      </c>
      <c r="C27" s="20" t="s">
        <v>53</v>
      </c>
      <c r="D27" s="7">
        <v>10</v>
      </c>
      <c r="E27" s="8">
        <v>565</v>
      </c>
      <c r="F27" s="8">
        <v>576.29999999999995</v>
      </c>
      <c r="G27" s="8">
        <v>593</v>
      </c>
      <c r="H27" s="18"/>
      <c r="I27" s="18"/>
      <c r="J27" s="18"/>
      <c r="K27" s="18"/>
      <c r="L27" s="18"/>
      <c r="M27" s="18"/>
      <c r="N27" s="9">
        <f t="shared" si="0"/>
        <v>578.1</v>
      </c>
      <c r="O27" s="10">
        <f t="shared" si="1"/>
        <v>3</v>
      </c>
      <c r="P27" s="11">
        <f t="shared" si="2"/>
        <v>14.086518377512595</v>
      </c>
      <c r="Q27" s="11">
        <f t="shared" si="3"/>
        <v>2.4366923330760413</v>
      </c>
      <c r="R27" s="10" t="str">
        <f t="shared" si="4"/>
        <v>ОДНОРОДНЫЕ</v>
      </c>
      <c r="S27" s="9">
        <f t="shared" si="5"/>
        <v>5781</v>
      </c>
      <c r="T27" s="9">
        <f t="shared" si="6"/>
        <v>565</v>
      </c>
      <c r="U27" s="9">
        <f t="shared" si="7"/>
        <v>5650</v>
      </c>
    </row>
    <row r="28" spans="1:21" ht="39" customHeight="1" x14ac:dyDescent="0.25">
      <c r="A28" s="19" t="s">
        <v>47</v>
      </c>
      <c r="B28" s="5" t="s">
        <v>78</v>
      </c>
      <c r="C28" s="20" t="s">
        <v>54</v>
      </c>
      <c r="D28" s="7">
        <v>2</v>
      </c>
      <c r="E28" s="8">
        <v>650</v>
      </c>
      <c r="F28" s="8">
        <v>663</v>
      </c>
      <c r="G28" s="8">
        <v>716</v>
      </c>
      <c r="H28" s="18"/>
      <c r="I28" s="18"/>
      <c r="J28" s="18"/>
      <c r="K28" s="18"/>
      <c r="L28" s="18"/>
      <c r="M28" s="18"/>
      <c r="N28" s="9">
        <f t="shared" si="0"/>
        <v>676.33333333333337</v>
      </c>
      <c r="O28" s="10">
        <f t="shared" si="1"/>
        <v>3</v>
      </c>
      <c r="P28" s="11">
        <f t="shared" si="2"/>
        <v>34.961884007206095</v>
      </c>
      <c r="Q28" s="11">
        <f t="shared" si="3"/>
        <v>5.1693273544415126</v>
      </c>
      <c r="R28" s="10" t="str">
        <f t="shared" si="4"/>
        <v>ОДНОРОДНЫЕ</v>
      </c>
      <c r="S28" s="9">
        <f t="shared" si="5"/>
        <v>1352.6666666666667</v>
      </c>
      <c r="T28" s="9">
        <f t="shared" si="6"/>
        <v>650</v>
      </c>
      <c r="U28" s="9">
        <f t="shared" si="7"/>
        <v>1300</v>
      </c>
    </row>
    <row r="29" spans="1:21" ht="39" customHeight="1" x14ac:dyDescent="0.25">
      <c r="A29" s="19" t="s">
        <v>48</v>
      </c>
      <c r="B29" s="5" t="s">
        <v>79</v>
      </c>
      <c r="C29" s="20" t="s">
        <v>54</v>
      </c>
      <c r="D29" s="7">
        <v>2</v>
      </c>
      <c r="E29" s="8">
        <v>2197</v>
      </c>
      <c r="F29" s="8">
        <v>2218.9699999999998</v>
      </c>
      <c r="G29" s="8">
        <v>2376</v>
      </c>
      <c r="H29" s="18"/>
      <c r="I29" s="18"/>
      <c r="J29" s="18"/>
      <c r="K29" s="18"/>
      <c r="L29" s="18"/>
      <c r="M29" s="18"/>
      <c r="N29" s="9">
        <f t="shared" si="0"/>
        <v>2263.9899999999998</v>
      </c>
      <c r="O29" s="10">
        <f t="shared" si="1"/>
        <v>3</v>
      </c>
      <c r="P29" s="11">
        <f t="shared" si="2"/>
        <v>97.623513048855244</v>
      </c>
      <c r="Q29" s="11">
        <f t="shared" si="3"/>
        <v>4.3120116718207795</v>
      </c>
      <c r="R29" s="10" t="str">
        <f t="shared" si="4"/>
        <v>ОДНОРОДНЫЕ</v>
      </c>
      <c r="S29" s="9">
        <f t="shared" si="5"/>
        <v>4527.9799999999996</v>
      </c>
      <c r="T29" s="9">
        <f t="shared" si="6"/>
        <v>2197</v>
      </c>
      <c r="U29" s="9">
        <f t="shared" si="7"/>
        <v>4394</v>
      </c>
    </row>
    <row r="30" spans="1:21" ht="39" customHeight="1" x14ac:dyDescent="0.25">
      <c r="A30" s="19" t="s">
        <v>49</v>
      </c>
      <c r="B30" s="5" t="s">
        <v>80</v>
      </c>
      <c r="C30" s="20" t="s">
        <v>54</v>
      </c>
      <c r="D30" s="7">
        <v>4</v>
      </c>
      <c r="E30" s="8">
        <v>580</v>
      </c>
      <c r="F30" s="8">
        <v>597.4</v>
      </c>
      <c r="G30" s="8">
        <v>615.20000000000005</v>
      </c>
      <c r="H30" s="18"/>
      <c r="I30" s="18"/>
      <c r="J30" s="18"/>
      <c r="K30" s="18"/>
      <c r="L30" s="18"/>
      <c r="M30" s="18"/>
      <c r="N30" s="9">
        <f t="shared" si="0"/>
        <v>597.53333333333342</v>
      </c>
      <c r="O30" s="10">
        <f t="shared" si="1"/>
        <v>3</v>
      </c>
      <c r="P30" s="11">
        <f t="shared" si="2"/>
        <v>17.600378783802753</v>
      </c>
      <c r="Q30" s="11">
        <f t="shared" si="3"/>
        <v>2.9455057654472974</v>
      </c>
      <c r="R30" s="10" t="str">
        <f t="shared" si="4"/>
        <v>ОДНОРОДНЫЕ</v>
      </c>
      <c r="S30" s="9">
        <f t="shared" si="5"/>
        <v>2390.1333333333337</v>
      </c>
      <c r="T30" s="9">
        <f t="shared" si="6"/>
        <v>580</v>
      </c>
      <c r="U30" s="9">
        <f t="shared" si="7"/>
        <v>2320</v>
      </c>
    </row>
    <row r="31" spans="1:21" ht="39" customHeight="1" x14ac:dyDescent="0.25">
      <c r="A31" s="19" t="s">
        <v>50</v>
      </c>
      <c r="B31" s="5" t="s">
        <v>81</v>
      </c>
      <c r="C31" s="20" t="s">
        <v>54</v>
      </c>
      <c r="D31" s="7">
        <v>4</v>
      </c>
      <c r="E31" s="8">
        <v>8500</v>
      </c>
      <c r="F31" s="8">
        <v>8585</v>
      </c>
      <c r="G31" s="8">
        <v>8928.4</v>
      </c>
      <c r="H31" s="18"/>
      <c r="I31" s="18"/>
      <c r="J31" s="18"/>
      <c r="K31" s="18"/>
      <c r="L31" s="18"/>
      <c r="M31" s="18"/>
      <c r="N31" s="9">
        <f t="shared" si="0"/>
        <v>8671.1333333333332</v>
      </c>
      <c r="O31" s="10">
        <f t="shared" si="1"/>
        <v>3</v>
      </c>
      <c r="P31" s="11">
        <f t="shared" si="2"/>
        <v>226.81678362355206</v>
      </c>
      <c r="Q31" s="11">
        <f t="shared" si="3"/>
        <v>2.6157686072203408</v>
      </c>
      <c r="R31" s="10" t="str">
        <f t="shared" si="4"/>
        <v>ОДНОРОДНЫЕ</v>
      </c>
      <c r="S31" s="9">
        <f t="shared" si="5"/>
        <v>34684.533333333333</v>
      </c>
      <c r="T31" s="9">
        <f t="shared" si="6"/>
        <v>8500</v>
      </c>
      <c r="U31" s="9">
        <f t="shared" si="7"/>
        <v>34000</v>
      </c>
    </row>
    <row r="32" spans="1:21" ht="39" customHeight="1" x14ac:dyDescent="0.25">
      <c r="A32" s="19" t="s">
        <v>51</v>
      </c>
      <c r="B32" s="5" t="s">
        <v>82</v>
      </c>
      <c r="C32" s="20" t="s">
        <v>54</v>
      </c>
      <c r="D32" s="7">
        <v>10</v>
      </c>
      <c r="E32" s="8">
        <v>489</v>
      </c>
      <c r="F32" s="8">
        <v>513.45000000000005</v>
      </c>
      <c r="G32" s="8">
        <v>513.70000000000005</v>
      </c>
      <c r="H32" s="18"/>
      <c r="I32" s="18"/>
      <c r="J32" s="18"/>
      <c r="K32" s="18"/>
      <c r="L32" s="18"/>
      <c r="M32" s="18"/>
      <c r="N32" s="9">
        <f t="shared" si="0"/>
        <v>505.38333333333338</v>
      </c>
      <c r="O32" s="10">
        <f t="shared" si="1"/>
        <v>3</v>
      </c>
      <c r="P32" s="11">
        <f t="shared" si="2"/>
        <v>14.188933481179411</v>
      </c>
      <c r="Q32" s="11">
        <f t="shared" si="3"/>
        <v>2.8075586481244095</v>
      </c>
      <c r="R32" s="10" t="str">
        <f t="shared" si="4"/>
        <v>ОДНОРОДНЫЕ</v>
      </c>
      <c r="S32" s="9">
        <f t="shared" si="5"/>
        <v>5053.8333333333339</v>
      </c>
      <c r="T32" s="9">
        <f t="shared" si="6"/>
        <v>489</v>
      </c>
      <c r="U32" s="9">
        <f t="shared" si="7"/>
        <v>4890</v>
      </c>
    </row>
    <row r="33" spans="1:21" ht="39" customHeight="1" x14ac:dyDescent="0.25">
      <c r="A33" s="19" t="s">
        <v>52</v>
      </c>
      <c r="B33" s="5" t="s">
        <v>83</v>
      </c>
      <c r="C33" s="20" t="s">
        <v>54</v>
      </c>
      <c r="D33" s="7">
        <v>10</v>
      </c>
      <c r="E33" s="8">
        <v>650</v>
      </c>
      <c r="F33" s="8">
        <v>682.5</v>
      </c>
      <c r="G33" s="8">
        <v>696.15</v>
      </c>
      <c r="H33" s="18"/>
      <c r="I33" s="18"/>
      <c r="J33" s="18"/>
      <c r="K33" s="18"/>
      <c r="L33" s="18"/>
      <c r="M33" s="18"/>
      <c r="N33" s="9">
        <f t="shared" si="0"/>
        <v>676.2166666666667</v>
      </c>
      <c r="O33" s="10">
        <f t="shared" si="1"/>
        <v>3</v>
      </c>
      <c r="P33" s="11">
        <f t="shared" si="2"/>
        <v>23.707927647378479</v>
      </c>
      <c r="Q33" s="11">
        <f t="shared" si="3"/>
        <v>3.5059661815559822</v>
      </c>
      <c r="R33" s="10" t="str">
        <f t="shared" si="4"/>
        <v>ОДНОРОДНЫЕ</v>
      </c>
      <c r="S33" s="9">
        <f t="shared" si="5"/>
        <v>6762.166666666667</v>
      </c>
      <c r="T33" s="9">
        <f t="shared" si="6"/>
        <v>650</v>
      </c>
      <c r="U33" s="9">
        <f t="shared" si="7"/>
        <v>6500</v>
      </c>
    </row>
    <row r="34" spans="1:21" ht="39" customHeight="1" x14ac:dyDescent="0.25">
      <c r="A34" s="35" t="s">
        <v>36</v>
      </c>
      <c r="B34" s="27"/>
      <c r="C34" s="36">
        <f>SUM(U7:U33)</f>
        <v>454774</v>
      </c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8"/>
    </row>
    <row r="35" spans="1:21" ht="21.75" customHeight="1" x14ac:dyDescent="0.25">
      <c r="A35" s="23" t="s">
        <v>56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</row>
    <row r="36" spans="1:21" ht="33" customHeight="1" x14ac:dyDescent="0.25">
      <c r="A36" s="12"/>
      <c r="B36" s="12"/>
      <c r="C36" s="24"/>
      <c r="D36" s="24"/>
      <c r="E36" s="24"/>
      <c r="F36" s="24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1:21" ht="27" customHeight="1" x14ac:dyDescent="0.25">
      <c r="A37" s="32" t="s">
        <v>84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</row>
    <row r="38" spans="1:21" ht="15.75" customHeight="1" x14ac:dyDescent="0.25">
      <c r="A38" s="21" t="s">
        <v>20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</row>
    <row r="39" spans="1:21" ht="37.5" customHeight="1" x14ac:dyDescent="0.25">
      <c r="R39" s="14"/>
    </row>
    <row r="40" spans="1:21" ht="35.25" customHeight="1" x14ac:dyDescent="0.25"/>
    <row r="41" spans="1:21" ht="27" customHeight="1" x14ac:dyDescent="0.25"/>
    <row r="42" spans="1:21" ht="12.75" customHeight="1" x14ac:dyDescent="0.25"/>
    <row r="43" spans="1:21" ht="35.25" customHeight="1" x14ac:dyDescent="0.25"/>
    <row r="44" spans="1:21" ht="35.25" customHeight="1" x14ac:dyDescent="0.25"/>
    <row r="45" spans="1:21" ht="35.25" customHeight="1" x14ac:dyDescent="0.25"/>
    <row r="46" spans="1:21" ht="18" customHeight="1" x14ac:dyDescent="0.25"/>
    <row r="47" spans="1:21" ht="35.25" customHeight="1" x14ac:dyDescent="0.25"/>
    <row r="49" spans="1:19" ht="37.5" customHeight="1" x14ac:dyDescent="0.25"/>
    <row r="50" spans="1:19" s="13" customFormat="1" ht="67.5" customHeight="1" x14ac:dyDescent="0.25">
      <c r="A50" s="1"/>
      <c r="B50" s="1"/>
      <c r="C50" s="1"/>
      <c r="D50" s="1"/>
      <c r="E50" s="1"/>
      <c r="F50" s="1"/>
      <c r="G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33.75" customHeight="1" x14ac:dyDescent="0.25"/>
    <row r="52" spans="1:19" ht="26.25" customHeight="1" x14ac:dyDescent="0.25"/>
    <row r="53" spans="1:19" ht="27.75" customHeight="1" x14ac:dyDescent="0.25"/>
  </sheetData>
  <mergeCells count="24">
    <mergeCell ref="A1:S1"/>
    <mergeCell ref="A3:S3"/>
    <mergeCell ref="A4:S4"/>
    <mergeCell ref="A2:U2"/>
    <mergeCell ref="A37:S37"/>
    <mergeCell ref="T5:T6"/>
    <mergeCell ref="U5:U6"/>
    <mergeCell ref="C5:C6"/>
    <mergeCell ref="D5:D6"/>
    <mergeCell ref="K5:M5"/>
    <mergeCell ref="A34:B34"/>
    <mergeCell ref="C34:U34"/>
    <mergeCell ref="A38:S38"/>
    <mergeCell ref="S5:S6"/>
    <mergeCell ref="A35:S35"/>
    <mergeCell ref="C36:F36"/>
    <mergeCell ref="N5:N6"/>
    <mergeCell ref="O5:O6"/>
    <mergeCell ref="P5:P6"/>
    <mergeCell ref="Q5:Q6"/>
    <mergeCell ref="R5:R6"/>
    <mergeCell ref="A5:A6"/>
    <mergeCell ref="B5:B6"/>
    <mergeCell ref="H5:J5"/>
  </mergeCells>
  <conditionalFormatting sqref="R7:R33">
    <cfRule type="expression" dxfId="5" priority="7">
      <formula>NOT(ISERROR(SEARCH("НЕ",R7)))</formula>
    </cfRule>
    <cfRule type="expression" dxfId="4" priority="8">
      <formula>NOT(ISERROR(SEARCH("ОДНОРОДНЫЕ",R7)))</formula>
    </cfRule>
    <cfRule type="expression" dxfId="3" priority="9">
      <formula>NOT(ISERROR(SEARCH("НЕОДНОРОДНЫЕ",R7)))</formula>
    </cfRule>
  </conditionalFormatting>
  <conditionalFormatting sqref="R7:R33">
    <cfRule type="expression" dxfId="2" priority="10">
      <formula>NOT(ISERROR(SEARCH("НЕОДНОРОДНЫЕ",R7)))</formula>
    </cfRule>
    <cfRule type="expression" dxfId="1" priority="11">
      <formula>NOT(ISERROR(SEARCH("ОДНОРОДНЫЕ",R7)))</formula>
    </cfRule>
    <cfRule type="expression" dxfId="0" priority="12">
      <formula>NOT(ISERROR(SEARCH("НЕОДНОРОДНЫЕ",R7)))</formula>
    </cfRule>
  </conditionalFormatting>
  <pageMargins left="0.70866141732283472" right="0.70866141732283472" top="0.74803149606299213" bottom="0.74803149606299213" header="0.51181102362204722" footer="0.51181102362204722"/>
  <pageSetup paperSize="9" scale="50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" sqref="J3"/>
    </sheetView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ср.ариф.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Виталий</dc:creator>
  <cp:lastModifiedBy>GANSOR-PC</cp:lastModifiedBy>
  <cp:revision>6</cp:revision>
  <cp:lastPrinted>2026-08-25T11:45:48Z</cp:lastPrinted>
  <dcterms:created xsi:type="dcterms:W3CDTF">2015-03-09T15:47:32Z</dcterms:created>
  <dcterms:modified xsi:type="dcterms:W3CDTF">2026-08-25T11:46:22Z</dcterms:modified>
  <dc:language>ru-RU</dc:language>
</cp:coreProperties>
</file>