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0" i="1"/>
  <c r="I10" s="1"/>
  <c r="H10"/>
  <c r="G10"/>
  <c r="I9"/>
  <c r="J9" s="1"/>
  <c r="J10" s="1"/>
  <c r="N12" i="2"/>
  <c r="J12"/>
  <c r="M12" s="1"/>
  <c r="O11"/>
  <c r="J11"/>
  <c r="K11" s="1"/>
  <c r="K13" s="1"/>
  <c r="O10"/>
  <c r="J10"/>
  <c r="M10" s="1"/>
  <c r="O9"/>
  <c r="J9"/>
  <c r="M9" s="1"/>
  <c r="J11" i="1" l="1"/>
  <c r="K12" i="2"/>
  <c r="M11"/>
  <c r="O12"/>
  <c r="O15" s="1"/>
  <c r="Q16" s="1"/>
</calcChain>
</file>

<file path=xl/sharedStrings.xml><?xml version="1.0" encoding="utf-8"?>
<sst xmlns="http://schemas.openxmlformats.org/spreadsheetml/2006/main" count="52" uniqueCount="41">
  <si>
    <t>№ п/п</t>
  </si>
  <si>
    <t>Наименование</t>
  </si>
  <si>
    <t>Ед. изм.</t>
  </si>
  <si>
    <t>Кол-во</t>
  </si>
  <si>
    <t>Среднее ценовое предложение, руб/шт.</t>
  </si>
  <si>
    <t>НМЦК, в руб.</t>
  </si>
  <si>
    <t>Используемый метод определения НМЦК с обоснованием: метод сопоставимых рыночных цен (анализа рынка).</t>
  </si>
  <si>
    <t>Расчет произведен согласно информации о ценах на идентичные товары, полученные по запросу заказчика у исполнителей, осуществляющих поставку идентичных товаров     (ч. 5 ст. 22, Федеральный закон от 05.04.2013 N 44-ФЗ).</t>
  </si>
  <si>
    <t>ОКПД</t>
  </si>
  <si>
    <t xml:space="preserve">   ИТОГО:</t>
  </si>
  <si>
    <t>ОКВЭД</t>
  </si>
  <si>
    <t>И.о.заместителя директора ИВНД и НФ РАН                                                                                                                                      В.А. Маркевич</t>
  </si>
  <si>
    <t>КП №1 (цена на февраль 2020 г.) Цена, руб/шт.</t>
  </si>
  <si>
    <t>КП №2 (цена на февраль 2020 г.) Цена, руб/шт.</t>
  </si>
  <si>
    <t>КП №3 (цена на февраль 2020 г.) Цена, руб/шт.</t>
  </si>
  <si>
    <t>Уничтожение биологических отходов: подстилочный материал</t>
  </si>
  <si>
    <t>Уничтожение биологических отходов: трупы животных</t>
  </si>
  <si>
    <t>Транспортирование отходов</t>
  </si>
  <si>
    <t>кг</t>
  </si>
  <si>
    <t>машино/рейс</t>
  </si>
  <si>
    <t xml:space="preserve">Заказчиком принято решение установить начальную (максимальную) цену Договора в размере 213 285,00 руб. (Двести тринадцать тысяч двести восемьдесят пять рублей 00 копеек), расчитанную как среднюю цену по мониторингу рынка.                                                                               </t>
  </si>
  <si>
    <t>38.12.11.000</t>
  </si>
  <si>
    <t>38.22.29.000</t>
  </si>
  <si>
    <t>49.41.19.900</t>
  </si>
  <si>
    <t>49.42</t>
  </si>
  <si>
    <t>38.22</t>
  </si>
  <si>
    <t>38.22.9</t>
  </si>
  <si>
    <t xml:space="preserve">Часть V. Обоснование начальной (максимальной) цены Договора на оказание услуг по транспортированию и уничтожению термическим способом биологических отходов для нужд Федерального государственного бюджетного учреждения науки Института высшей нервной деятельности и нейрофизиологии Российской академии наук.                                                                                                          </t>
  </si>
  <si>
    <t>Используемый метод определения НМЦК с обоснованием: иной метод.</t>
  </si>
  <si>
    <t>Наименьшее ценовое предложение</t>
  </si>
  <si>
    <t>ОКПД2/КТРУ</t>
  </si>
  <si>
    <t>Руководитель АФС  ИВНД и НФ РАН                                                                                                                                     В.А. Маркевич</t>
  </si>
  <si>
    <t>Расчет произведен согласно информации о ценах на идентичные товары, полученные по запросу заказчика у исполнителей, осуществляющих поставку идентичных товаров           (ч. 5 ст. 22, Федеральный закон от 05.04.2013 N 44-ФЗ).</t>
  </si>
  <si>
    <t xml:space="preserve">Обоснование начальной (максимальной) цены Контракта на выполнение работ по ремонту теплового пункта для нужд ИВНД и НФ РАН.                                                                                                    </t>
  </si>
  <si>
    <t>Выполнение работ по ремонту теплового пункта для нужд ИВНД и НФ РАН.</t>
  </si>
  <si>
    <t>усл.ед</t>
  </si>
  <si>
    <t>33.12.19.000</t>
  </si>
  <si>
    <t>КП №2  №032 от 03.08.2026 г.         Цена, руб/шт.</t>
  </si>
  <si>
    <t>КП №1 № 111 от 31.07.2026 г.      Цена, руб/шт.</t>
  </si>
  <si>
    <t>КП №3 №05/08/2026 от 05.08.2026 г.      Цена, руб/шт.</t>
  </si>
  <si>
    <t xml:space="preserve">Заказчиком принято решение установить начальную (максимальную) цену Контракта в размере 182 928,14 руб. (Сто восемьдесят две тысячи девятьсот двадцать восемь рублей 14 копеек), расчитанную по наименьшему коммерческому предложению.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</si>
</sst>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33405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/>
    <xf numFmtId="4" fontId="10" fillId="0" borderId="0" xfId="0" applyNumberFormat="1" applyFont="1" applyBorder="1"/>
    <xf numFmtId="0" fontId="8" fillId="0" borderId="0" xfId="0" applyFont="1" applyAlignment="1">
      <alignment horizontal="left" vertical="center" wrapText="1"/>
    </xf>
    <xf numFmtId="0" fontId="11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/>
    <xf numFmtId="0" fontId="8" fillId="0" borderId="14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11" fillId="0" borderId="3" xfId="0" applyFont="1" applyBorder="1" applyAlignment="1"/>
    <xf numFmtId="0" fontId="11" fillId="0" borderId="4" xfId="0" applyFont="1" applyBorder="1" applyAlignment="1"/>
    <xf numFmtId="0" fontId="0" fillId="0" borderId="0" xfId="0" applyAlignment="1">
      <alignment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6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sheetViews>
    <sheetView tabSelected="1" zoomScale="140" zoomScaleNormal="140" workbookViewId="0">
      <selection activeCell="A13" sqref="A13:J13"/>
    </sheetView>
  </sheetViews>
  <sheetFormatPr defaultRowHeight="11.65"/>
  <cols>
    <col min="1" max="1" width="4.3984375" style="13" customWidth="1"/>
    <col min="2" max="2" width="40.265625" style="28" customWidth="1"/>
    <col min="3" max="3" width="5.59765625" style="13" customWidth="1"/>
    <col min="4" max="4" width="6.73046875" style="13" customWidth="1"/>
    <col min="5" max="5" width="11.73046875" style="13" customWidth="1"/>
    <col min="6" max="7" width="13.59765625" style="13" customWidth="1"/>
    <col min="8" max="8" width="13.9296875" style="13" customWidth="1"/>
    <col min="9" max="9" width="11.3984375" style="13" customWidth="1"/>
    <col min="10" max="10" width="13.1328125" style="13" customWidth="1"/>
    <col min="11" max="11" width="11.3984375" style="13" customWidth="1"/>
    <col min="12" max="12" width="10.73046875" style="13" customWidth="1"/>
    <col min="13" max="13" width="13" style="13" customWidth="1"/>
    <col min="14" max="14" width="11.3984375" style="13" customWidth="1"/>
    <col min="15" max="16384" width="9.06640625" style="13"/>
  </cols>
  <sheetData>
    <row r="1" spans="1:35">
      <c r="A1" s="31" t="s">
        <v>33</v>
      </c>
      <c r="B1" s="32"/>
      <c r="C1" s="32"/>
      <c r="D1" s="32"/>
      <c r="E1" s="32"/>
      <c r="F1" s="32"/>
      <c r="G1" s="32"/>
      <c r="H1" s="32"/>
      <c r="I1" s="32"/>
      <c r="J1" s="33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ht="15" customHeight="1">
      <c r="A2" s="34"/>
      <c r="B2" s="35"/>
      <c r="C2" s="35"/>
      <c r="D2" s="35"/>
      <c r="E2" s="35"/>
      <c r="F2" s="35"/>
      <c r="G2" s="35"/>
      <c r="H2" s="35"/>
      <c r="I2" s="35"/>
      <c r="J2" s="36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5" ht="24" customHeight="1">
      <c r="A3" s="34"/>
      <c r="B3" s="35"/>
      <c r="C3" s="35"/>
      <c r="D3" s="35"/>
      <c r="E3" s="35"/>
      <c r="F3" s="35"/>
      <c r="G3" s="35"/>
      <c r="H3" s="35"/>
      <c r="I3" s="35"/>
      <c r="J3" s="36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21" customHeight="1">
      <c r="A4" s="34" t="s">
        <v>28</v>
      </c>
      <c r="B4" s="35"/>
      <c r="C4" s="35"/>
      <c r="D4" s="35"/>
      <c r="E4" s="35"/>
      <c r="F4" s="35"/>
      <c r="G4" s="35"/>
      <c r="H4" s="35"/>
      <c r="I4" s="35"/>
      <c r="J4" s="36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 ht="34.5" customHeight="1">
      <c r="A5" s="37" t="s">
        <v>32</v>
      </c>
      <c r="B5" s="38"/>
      <c r="C5" s="38"/>
      <c r="D5" s="38"/>
      <c r="E5" s="38"/>
      <c r="F5" s="38"/>
      <c r="G5" s="38"/>
      <c r="H5" s="38"/>
      <c r="I5" s="38"/>
      <c r="J5" s="39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>
      <c r="A6" s="42" t="s">
        <v>0</v>
      </c>
      <c r="B6" s="40" t="s">
        <v>1</v>
      </c>
      <c r="C6" s="40" t="s">
        <v>2</v>
      </c>
      <c r="D6" s="40" t="s">
        <v>3</v>
      </c>
      <c r="E6" s="41" t="s">
        <v>30</v>
      </c>
      <c r="F6" s="40" t="s">
        <v>38</v>
      </c>
      <c r="G6" s="40" t="s">
        <v>37</v>
      </c>
      <c r="H6" s="40" t="s">
        <v>39</v>
      </c>
      <c r="I6" s="40" t="s">
        <v>29</v>
      </c>
      <c r="J6" s="40" t="s">
        <v>5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>
      <c r="A7" s="40"/>
      <c r="B7" s="40"/>
      <c r="C7" s="40"/>
      <c r="D7" s="40"/>
      <c r="E7" s="50"/>
      <c r="F7" s="40"/>
      <c r="G7" s="40"/>
      <c r="H7" s="40"/>
      <c r="I7" s="40"/>
      <c r="J7" s="40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>
      <c r="A8" s="43"/>
      <c r="B8" s="44"/>
      <c r="C8" s="44"/>
      <c r="D8" s="44"/>
      <c r="E8" s="50"/>
      <c r="F8" s="41"/>
      <c r="G8" s="41"/>
      <c r="H8" s="41"/>
      <c r="I8" s="41"/>
      <c r="J8" s="41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s="17" customFormat="1" ht="23.25">
      <c r="A9" s="15">
        <v>1</v>
      </c>
      <c r="B9" s="16" t="s">
        <v>34</v>
      </c>
      <c r="C9" s="12" t="s">
        <v>35</v>
      </c>
      <c r="D9" s="10">
        <v>1</v>
      </c>
      <c r="E9" s="12" t="s">
        <v>36</v>
      </c>
      <c r="F9" s="11">
        <v>182928.14</v>
      </c>
      <c r="G9" s="11">
        <v>200000</v>
      </c>
      <c r="H9" s="11">
        <v>227000</v>
      </c>
      <c r="I9" s="11">
        <f>F9</f>
        <v>182928.14</v>
      </c>
      <c r="J9" s="11">
        <f>I9*D9</f>
        <v>182928.14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spans="1:35" s="17" customFormat="1">
      <c r="A10" s="19"/>
      <c r="B10" s="20"/>
      <c r="C10" s="21"/>
      <c r="D10" s="21"/>
      <c r="E10" s="21"/>
      <c r="F10" s="22">
        <f>SUM(F9:F9)</f>
        <v>182928.14</v>
      </c>
      <c r="G10" s="22">
        <f>SUM(G9:G9)</f>
        <v>200000</v>
      </c>
      <c r="H10" s="22">
        <f>SUM(H9:H9)</f>
        <v>227000</v>
      </c>
      <c r="I10" s="23">
        <f>F10</f>
        <v>182928.14</v>
      </c>
      <c r="J10" s="24">
        <f>SUM(J9:J9)</f>
        <v>182928.14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</row>
    <row r="11" spans="1:35">
      <c r="A11" s="51" t="s">
        <v>9</v>
      </c>
      <c r="B11" s="52"/>
      <c r="C11" s="52"/>
      <c r="D11" s="52"/>
      <c r="E11" s="52"/>
      <c r="F11" s="52"/>
      <c r="G11" s="52"/>
      <c r="H11" s="52"/>
      <c r="I11" s="53"/>
      <c r="J11" s="25">
        <f>SUM(J9:J9)</f>
        <v>182928.14</v>
      </c>
      <c r="L11" s="14"/>
      <c r="M11" s="26"/>
      <c r="N11" s="26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35" ht="14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L12" s="14"/>
      <c r="M12" s="14"/>
      <c r="N12" s="26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 ht="36.75" customHeight="1">
      <c r="A13" s="45" t="s">
        <v>40</v>
      </c>
      <c r="B13" s="46"/>
      <c r="C13" s="46"/>
      <c r="D13" s="46"/>
      <c r="E13" s="46"/>
      <c r="F13" s="46"/>
      <c r="G13" s="46"/>
      <c r="H13" s="46"/>
      <c r="I13" s="46"/>
      <c r="J13" s="46"/>
      <c r="L13" s="14"/>
      <c r="M13" s="14"/>
      <c r="N13" s="26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2.4" customHeight="1">
      <c r="A14" s="47"/>
      <c r="B14" s="46"/>
      <c r="C14" s="46"/>
      <c r="D14" s="46"/>
      <c r="E14" s="46"/>
      <c r="F14" s="46"/>
      <c r="G14" s="46"/>
      <c r="H14" s="46"/>
      <c r="I14" s="46"/>
      <c r="L14" s="14"/>
      <c r="M14" s="14"/>
      <c r="N14" s="26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2.4" customHeight="1">
      <c r="I15" s="29"/>
      <c r="J15" s="29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s="28" customFormat="1" ht="12.4" customHeight="1">
      <c r="A16" s="48" t="s">
        <v>31</v>
      </c>
      <c r="B16" s="49"/>
      <c r="C16" s="49"/>
      <c r="D16" s="49"/>
      <c r="E16" s="49"/>
      <c r="F16" s="49"/>
      <c r="G16" s="49"/>
      <c r="H16" s="49"/>
      <c r="I16" s="49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35" ht="36" customHeight="1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2:35" ht="23.25" customHeight="1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2:35" s="14" customFormat="1" ht="23.25" customHeight="1">
      <c r="B19" s="30"/>
    </row>
    <row r="20" spans="2:35" s="14" customFormat="1" ht="10.5" customHeight="1">
      <c r="B20" s="30"/>
    </row>
    <row r="21" spans="2:35" s="14" customFormat="1">
      <c r="B21" s="30"/>
    </row>
    <row r="22" spans="2:35" s="14" customFormat="1">
      <c r="B22" s="30"/>
    </row>
    <row r="23" spans="2:35" s="14" customFormat="1" ht="19.5" customHeight="1">
      <c r="B23" s="30"/>
    </row>
    <row r="24" spans="2:35" s="14" customFormat="1" ht="38.25" customHeight="1">
      <c r="B24" s="30"/>
    </row>
    <row r="25" spans="2:35" s="14" customFormat="1" ht="15" customHeight="1">
      <c r="B25" s="30"/>
    </row>
    <row r="26" spans="2:35" s="14" customFormat="1" ht="25.5" customHeight="1">
      <c r="B26" s="30"/>
    </row>
    <row r="27" spans="2:35" s="14" customFormat="1">
      <c r="B27" s="30"/>
    </row>
    <row r="28" spans="2:35" s="14" customFormat="1" ht="15" customHeight="1">
      <c r="B28" s="30"/>
    </row>
    <row r="29" spans="2:35" s="14" customFormat="1">
      <c r="B29" s="30"/>
    </row>
    <row r="30" spans="2:35" s="14" customFormat="1">
      <c r="B30" s="30"/>
    </row>
    <row r="31" spans="2:35" s="14" customFormat="1">
      <c r="B31" s="30"/>
    </row>
    <row r="32" spans="2:35" s="14" customFormat="1">
      <c r="B32" s="30"/>
    </row>
    <row r="33" spans="2:2" s="14" customFormat="1">
      <c r="B33" s="30"/>
    </row>
    <row r="34" spans="2:2" s="14" customFormat="1">
      <c r="B34" s="30"/>
    </row>
    <row r="35" spans="2:2" s="14" customFormat="1">
      <c r="B35" s="30"/>
    </row>
    <row r="36" spans="2:2" s="14" customFormat="1">
      <c r="B36" s="30"/>
    </row>
    <row r="37" spans="2:2" s="14" customFormat="1">
      <c r="B37" s="30"/>
    </row>
    <row r="38" spans="2:2" s="14" customFormat="1">
      <c r="B38" s="30"/>
    </row>
    <row r="39" spans="2:2" s="14" customFormat="1">
      <c r="B39" s="30"/>
    </row>
    <row r="40" spans="2:2" s="14" customFormat="1">
      <c r="B40" s="30"/>
    </row>
    <row r="41" spans="2:2" s="14" customFormat="1">
      <c r="B41" s="30"/>
    </row>
    <row r="42" spans="2:2" s="14" customFormat="1">
      <c r="B42" s="30"/>
    </row>
    <row r="43" spans="2:2" s="14" customFormat="1">
      <c r="B43" s="30"/>
    </row>
    <row r="44" spans="2:2" s="14" customFormat="1">
      <c r="B44" s="30"/>
    </row>
    <row r="45" spans="2:2" s="14" customFormat="1">
      <c r="B45" s="30"/>
    </row>
    <row r="46" spans="2:2" s="14" customFormat="1">
      <c r="B46" s="30"/>
    </row>
    <row r="47" spans="2:2" s="14" customFormat="1">
      <c r="B47" s="30"/>
    </row>
  </sheetData>
  <mergeCells count="17">
    <mergeCell ref="A13:J13"/>
    <mergeCell ref="A14:I14"/>
    <mergeCell ref="A16:I16"/>
    <mergeCell ref="E6:E8"/>
    <mergeCell ref="I6:I8"/>
    <mergeCell ref="J6:J8"/>
    <mergeCell ref="A11:I11"/>
    <mergeCell ref="A1:J3"/>
    <mergeCell ref="A4:J4"/>
    <mergeCell ref="A5:J5"/>
    <mergeCell ref="F6:F8"/>
    <mergeCell ref="G6:G8"/>
    <mergeCell ref="H6:H8"/>
    <mergeCell ref="A6:A8"/>
    <mergeCell ref="B6:B8"/>
    <mergeCell ref="C6:C8"/>
    <mergeCell ref="D6:D8"/>
  </mergeCells>
  <phoneticPr fontId="7" type="noConversion"/>
  <pageMargins left="0" right="0" top="0.15748031496062992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topLeftCell="C1" workbookViewId="0">
      <selection activeCell="N9" sqref="N9"/>
    </sheetView>
  </sheetViews>
  <sheetFormatPr defaultRowHeight="14.25"/>
  <cols>
    <col min="1" max="1" width="4.3984375" customWidth="1"/>
    <col min="2" max="2" width="40.265625" customWidth="1"/>
    <col min="3" max="3" width="7.3984375" customWidth="1"/>
    <col min="4" max="4" width="6.73046875" customWidth="1"/>
    <col min="5" max="5" width="9.73046875" customWidth="1"/>
    <col min="6" max="6" width="11.59765625" customWidth="1"/>
    <col min="7" max="7" width="12" customWidth="1"/>
    <col min="8" max="8" width="11.86328125" customWidth="1"/>
    <col min="9" max="9" width="12" customWidth="1"/>
    <col min="10" max="10" width="11.3984375" customWidth="1"/>
    <col min="11" max="11" width="13.1328125" customWidth="1"/>
    <col min="13" max="13" width="10.73046875" customWidth="1"/>
    <col min="14" max="14" width="13" customWidth="1"/>
    <col min="15" max="15" width="11.3984375" customWidth="1"/>
  </cols>
  <sheetData>
    <row r="1" spans="1:17">
      <c r="A1" s="61" t="s">
        <v>27</v>
      </c>
      <c r="B1" s="62"/>
      <c r="C1" s="62"/>
      <c r="D1" s="62"/>
      <c r="E1" s="62"/>
      <c r="F1" s="62"/>
      <c r="G1" s="62"/>
      <c r="H1" s="62"/>
      <c r="I1" s="62"/>
      <c r="J1" s="62"/>
      <c r="K1" s="63"/>
    </row>
    <row r="2" spans="1:17" ht="15" customHeight="1">
      <c r="A2" s="64"/>
      <c r="B2" s="65"/>
      <c r="C2" s="65"/>
      <c r="D2" s="65"/>
      <c r="E2" s="65"/>
      <c r="F2" s="65"/>
      <c r="G2" s="65"/>
      <c r="H2" s="65"/>
      <c r="I2" s="65"/>
      <c r="J2" s="65"/>
      <c r="K2" s="66"/>
    </row>
    <row r="3" spans="1:17" ht="33.75" customHeight="1">
      <c r="A3" s="64"/>
      <c r="B3" s="65"/>
      <c r="C3" s="65"/>
      <c r="D3" s="65"/>
      <c r="E3" s="65"/>
      <c r="F3" s="65"/>
      <c r="G3" s="65"/>
      <c r="H3" s="65"/>
      <c r="I3" s="65"/>
      <c r="J3" s="65"/>
      <c r="K3" s="66"/>
    </row>
    <row r="4" spans="1:17" ht="21" customHeight="1">
      <c r="A4" s="67" t="s">
        <v>6</v>
      </c>
      <c r="B4" s="68"/>
      <c r="C4" s="68"/>
      <c r="D4" s="68"/>
      <c r="E4" s="68"/>
      <c r="F4" s="68"/>
      <c r="G4" s="68"/>
      <c r="H4" s="68"/>
      <c r="I4" s="68"/>
      <c r="J4" s="68"/>
      <c r="K4" s="69"/>
    </row>
    <row r="5" spans="1:17" ht="34.5" customHeight="1">
      <c r="A5" s="70" t="s">
        <v>7</v>
      </c>
      <c r="B5" s="71"/>
      <c r="C5" s="71"/>
      <c r="D5" s="71"/>
      <c r="E5" s="71"/>
      <c r="F5" s="71"/>
      <c r="G5" s="71"/>
      <c r="H5" s="71"/>
      <c r="I5" s="71"/>
      <c r="J5" s="71"/>
      <c r="K5" s="72"/>
    </row>
    <row r="6" spans="1:17" ht="15" customHeight="1">
      <c r="A6" s="73" t="s">
        <v>0</v>
      </c>
      <c r="B6" s="56" t="s">
        <v>1</v>
      </c>
      <c r="C6" s="56" t="s">
        <v>2</v>
      </c>
      <c r="D6" s="56" t="s">
        <v>3</v>
      </c>
      <c r="E6" s="75" t="s">
        <v>10</v>
      </c>
      <c r="F6" s="75" t="s">
        <v>8</v>
      </c>
      <c r="G6" s="56" t="s">
        <v>12</v>
      </c>
      <c r="H6" s="56" t="s">
        <v>13</v>
      </c>
      <c r="I6" s="56" t="s">
        <v>14</v>
      </c>
      <c r="J6" s="56" t="s">
        <v>4</v>
      </c>
      <c r="K6" s="56" t="s">
        <v>5</v>
      </c>
    </row>
    <row r="7" spans="1:17">
      <c r="A7" s="56"/>
      <c r="B7" s="56"/>
      <c r="C7" s="56"/>
      <c r="D7" s="56"/>
      <c r="E7" s="76"/>
      <c r="F7" s="78"/>
      <c r="G7" s="56"/>
      <c r="H7" s="56"/>
      <c r="I7" s="56"/>
      <c r="J7" s="56"/>
      <c r="K7" s="56"/>
    </row>
    <row r="8" spans="1:17" ht="41.25" customHeight="1">
      <c r="A8" s="74"/>
      <c r="B8" s="74"/>
      <c r="C8" s="74"/>
      <c r="D8" s="74"/>
      <c r="E8" s="77"/>
      <c r="F8" s="79"/>
      <c r="G8" s="56"/>
      <c r="H8" s="56"/>
      <c r="I8" s="56"/>
      <c r="J8" s="56"/>
      <c r="K8" s="56"/>
    </row>
    <row r="9" spans="1:17" ht="39" customHeight="1">
      <c r="A9" s="1">
        <v>1</v>
      </c>
      <c r="B9" s="3" t="s">
        <v>16</v>
      </c>
      <c r="C9" s="4" t="s">
        <v>18</v>
      </c>
      <c r="D9" s="4">
        <v>1500</v>
      </c>
      <c r="E9" s="4" t="s">
        <v>25</v>
      </c>
      <c r="F9" s="4" t="s">
        <v>21</v>
      </c>
      <c r="G9" s="5">
        <v>36</v>
      </c>
      <c r="H9" s="5">
        <v>42</v>
      </c>
      <c r="I9" s="5">
        <v>40</v>
      </c>
      <c r="J9" s="5">
        <f>(G9+H9+I9)/3</f>
        <v>39.333333333333336</v>
      </c>
      <c r="K9" s="5">
        <v>58995</v>
      </c>
      <c r="M9">
        <f>J9*37.51%</f>
        <v>14.753933333333334</v>
      </c>
      <c r="N9">
        <v>14.75</v>
      </c>
      <c r="O9" s="9">
        <f>N9*D9</f>
        <v>22125</v>
      </c>
    </row>
    <row r="10" spans="1:17" ht="39" customHeight="1">
      <c r="A10" s="1">
        <v>2</v>
      </c>
      <c r="B10" s="3" t="s">
        <v>15</v>
      </c>
      <c r="C10" s="4" t="s">
        <v>18</v>
      </c>
      <c r="D10" s="4">
        <v>7000</v>
      </c>
      <c r="E10" s="4" t="s">
        <v>26</v>
      </c>
      <c r="F10" s="4" t="s">
        <v>22</v>
      </c>
      <c r="G10" s="5">
        <v>15</v>
      </c>
      <c r="H10" s="5">
        <v>20</v>
      </c>
      <c r="I10" s="5">
        <v>18</v>
      </c>
      <c r="J10" s="5">
        <f t="shared" ref="J10:J11" si="0">(G10+H10+I10)/3</f>
        <v>17.666666666666668</v>
      </c>
      <c r="K10" s="5">
        <v>123690</v>
      </c>
      <c r="M10">
        <f t="shared" ref="M10:M11" si="1">J10*37.51%</f>
        <v>6.6267666666666667</v>
      </c>
      <c r="N10">
        <v>6.63</v>
      </c>
      <c r="O10" s="9">
        <f t="shared" ref="O10:O11" si="2">N10*D10</f>
        <v>46410</v>
      </c>
    </row>
    <row r="11" spans="1:17" ht="39" customHeight="1">
      <c r="A11" s="1">
        <v>3</v>
      </c>
      <c r="B11" s="3" t="s">
        <v>17</v>
      </c>
      <c r="C11" s="6" t="s">
        <v>19</v>
      </c>
      <c r="D11" s="4">
        <v>17</v>
      </c>
      <c r="E11" s="4" t="s">
        <v>24</v>
      </c>
      <c r="F11" s="4" t="s">
        <v>23</v>
      </c>
      <c r="G11" s="5">
        <v>1500</v>
      </c>
      <c r="H11" s="5">
        <v>1900</v>
      </c>
      <c r="I11" s="5">
        <v>1700</v>
      </c>
      <c r="J11" s="5">
        <f t="shared" si="0"/>
        <v>1700</v>
      </c>
      <c r="K11" s="5">
        <f t="shared" ref="K11" si="3">J11*D11</f>
        <v>28900</v>
      </c>
      <c r="M11">
        <f t="shared" si="1"/>
        <v>637.66999999999996</v>
      </c>
      <c r="N11">
        <v>637.66999999999996</v>
      </c>
      <c r="O11" s="9">
        <f t="shared" si="2"/>
        <v>10840.39</v>
      </c>
    </row>
    <row r="12" spans="1:17" ht="39" customHeight="1">
      <c r="A12" s="1">
        <v>3</v>
      </c>
      <c r="B12" s="3" t="s">
        <v>17</v>
      </c>
      <c r="C12" s="6" t="s">
        <v>19</v>
      </c>
      <c r="D12" s="4">
        <v>1</v>
      </c>
      <c r="E12" s="4" t="s">
        <v>24</v>
      </c>
      <c r="F12" s="4" t="s">
        <v>23</v>
      </c>
      <c r="G12" s="5">
        <v>1500</v>
      </c>
      <c r="H12" s="5">
        <v>1900</v>
      </c>
      <c r="I12" s="5">
        <v>1700</v>
      </c>
      <c r="J12" s="5">
        <f t="shared" ref="J12" si="4">(G12+H12+I12)/3</f>
        <v>1700</v>
      </c>
      <c r="K12" s="5">
        <f t="shared" ref="K12" si="5">J12*D12</f>
        <v>1700</v>
      </c>
      <c r="M12">
        <f t="shared" ref="M12" si="6">J12*37.51%</f>
        <v>637.66999999999996</v>
      </c>
      <c r="N12">
        <f>N11-13.06</f>
        <v>624.61</v>
      </c>
      <c r="O12" s="9">
        <f t="shared" ref="O12" si="7">N12*D12</f>
        <v>624.61</v>
      </c>
    </row>
    <row r="13" spans="1:17">
      <c r="A13" s="57" t="s">
        <v>9</v>
      </c>
      <c r="B13" s="58"/>
      <c r="C13" s="58"/>
      <c r="D13" s="58"/>
      <c r="E13" s="58"/>
      <c r="F13" s="58"/>
      <c r="G13" s="58"/>
      <c r="H13" s="58"/>
      <c r="I13" s="58"/>
      <c r="J13" s="59"/>
      <c r="K13" s="2">
        <f>SUM(K9:K11)</f>
        <v>211585</v>
      </c>
      <c r="O13" s="9"/>
    </row>
    <row r="14" spans="1:17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O14" s="9"/>
    </row>
    <row r="15" spans="1:17" ht="36.75" customHeight="1">
      <c r="A15" s="60" t="s">
        <v>20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O15" s="9">
        <f>SUM(O9:O14)</f>
        <v>80000</v>
      </c>
    </row>
    <row r="16" spans="1:17" ht="42.75" customHeight="1">
      <c r="A16" s="54"/>
      <c r="B16" s="55"/>
      <c r="C16" s="55"/>
      <c r="D16" s="55"/>
      <c r="E16" s="55"/>
      <c r="F16" s="55"/>
      <c r="G16" s="55"/>
      <c r="H16" s="55"/>
      <c r="I16" s="55"/>
      <c r="J16" s="55"/>
      <c r="O16" s="9">
        <v>80000</v>
      </c>
      <c r="Q16" s="9">
        <f>O15-O16</f>
        <v>0</v>
      </c>
    </row>
    <row r="17" spans="1:11">
      <c r="J17" s="8"/>
      <c r="K17" s="8"/>
    </row>
    <row r="18" spans="1:11">
      <c r="A18" s="54" t="s">
        <v>11</v>
      </c>
      <c r="B18" s="55"/>
      <c r="C18" s="55"/>
      <c r="D18" s="55"/>
      <c r="E18" s="55"/>
      <c r="F18" s="55"/>
      <c r="G18" s="55"/>
      <c r="H18" s="55"/>
      <c r="I18" s="55"/>
      <c r="J18" s="55"/>
    </row>
  </sheetData>
  <mergeCells count="18">
    <mergeCell ref="K6:K8"/>
    <mergeCell ref="A13:J13"/>
    <mergeCell ref="A15:K15"/>
    <mergeCell ref="A1:K3"/>
    <mergeCell ref="A4:K4"/>
    <mergeCell ref="A5:K5"/>
    <mergeCell ref="A6:A8"/>
    <mergeCell ref="B6:B8"/>
    <mergeCell ref="C6:C8"/>
    <mergeCell ref="D6:D8"/>
    <mergeCell ref="E6:E8"/>
    <mergeCell ref="F6:F8"/>
    <mergeCell ref="G6:G8"/>
    <mergeCell ref="A16:J16"/>
    <mergeCell ref="A18:J18"/>
    <mergeCell ref="H6:H8"/>
    <mergeCell ref="I6:I8"/>
    <mergeCell ref="J6:J8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2026-08-11T13:47:52Z</cp:lastPrinted>
  <dcterms:created xsi:type="dcterms:W3CDTF">2014-07-23T13:47:28Z</dcterms:created>
  <dcterms:modified xsi:type="dcterms:W3CDTF">2026-08-13T12:21:03Z</dcterms:modified>
</cp:coreProperties>
</file>