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in\Пименова\2026\44-ФЗ\ЕП\8 Ремонт оргтехники\НМЦК\"/>
    </mc:Choice>
  </mc:AlternateContent>
  <xr:revisionPtr revIDLastSave="0" documentId="13_ncr:1_{0DA9BDCE-3A41-4108-9F17-87A1AA5B3AE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M152" i="1" l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K105" i="1"/>
  <c r="L105" i="1" s="1"/>
  <c r="I18" i="1"/>
  <c r="J18" i="1" s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J49" i="1" s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J105" i="1" s="1"/>
  <c r="I106" i="1"/>
  <c r="J106" i="1" s="1"/>
  <c r="I107" i="1"/>
  <c r="I108" i="1"/>
  <c r="I109" i="1"/>
  <c r="I110" i="1"/>
  <c r="J110" i="1" s="1"/>
  <c r="I111" i="1"/>
  <c r="I112" i="1"/>
  <c r="I113" i="1"/>
  <c r="J113" i="1" s="1"/>
  <c r="I114" i="1"/>
  <c r="I115" i="1"/>
  <c r="I116" i="1"/>
  <c r="I117" i="1"/>
  <c r="J117" i="1" s="1"/>
  <c r="I118" i="1"/>
  <c r="J118" i="1" s="1"/>
  <c r="I119" i="1"/>
  <c r="I120" i="1"/>
  <c r="I121" i="1"/>
  <c r="J121" i="1" s="1"/>
  <c r="I122" i="1"/>
  <c r="J122" i="1" s="1"/>
  <c r="I123" i="1"/>
  <c r="I124" i="1"/>
  <c r="I125" i="1"/>
  <c r="J125" i="1" s="1"/>
  <c r="I126" i="1"/>
  <c r="J126" i="1" s="1"/>
  <c r="I127" i="1"/>
  <c r="I128" i="1"/>
  <c r="I129" i="1"/>
  <c r="I130" i="1"/>
  <c r="J130" i="1" s="1"/>
  <c r="I131" i="1"/>
  <c r="I132" i="1"/>
  <c r="I133" i="1"/>
  <c r="J133" i="1" s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H18" i="1"/>
  <c r="K18" i="1" s="1"/>
  <c r="L18" i="1" s="1"/>
  <c r="H19" i="1"/>
  <c r="K19" i="1" s="1"/>
  <c r="L19" i="1" s="1"/>
  <c r="H20" i="1"/>
  <c r="K20" i="1" s="1"/>
  <c r="L20" i="1" s="1"/>
  <c r="H21" i="1"/>
  <c r="K21" i="1" s="1"/>
  <c r="L21" i="1" s="1"/>
  <c r="H22" i="1"/>
  <c r="K22" i="1" s="1"/>
  <c r="L22" i="1" s="1"/>
  <c r="H23" i="1"/>
  <c r="K23" i="1" s="1"/>
  <c r="L23" i="1" s="1"/>
  <c r="H24" i="1"/>
  <c r="K24" i="1" s="1"/>
  <c r="L24" i="1" s="1"/>
  <c r="H25" i="1"/>
  <c r="K25" i="1" s="1"/>
  <c r="L25" i="1" s="1"/>
  <c r="H26" i="1"/>
  <c r="K26" i="1" s="1"/>
  <c r="L26" i="1" s="1"/>
  <c r="H27" i="1"/>
  <c r="K27" i="1" s="1"/>
  <c r="L27" i="1" s="1"/>
  <c r="H28" i="1"/>
  <c r="K28" i="1" s="1"/>
  <c r="L28" i="1" s="1"/>
  <c r="H29" i="1"/>
  <c r="K29" i="1" s="1"/>
  <c r="L29" i="1" s="1"/>
  <c r="H30" i="1"/>
  <c r="K30" i="1" s="1"/>
  <c r="L30" i="1" s="1"/>
  <c r="H31" i="1"/>
  <c r="K31" i="1" s="1"/>
  <c r="L31" i="1" s="1"/>
  <c r="H32" i="1"/>
  <c r="K32" i="1" s="1"/>
  <c r="L32" i="1" s="1"/>
  <c r="H33" i="1"/>
  <c r="K33" i="1" s="1"/>
  <c r="L33" i="1" s="1"/>
  <c r="H34" i="1"/>
  <c r="K34" i="1" s="1"/>
  <c r="L34" i="1" s="1"/>
  <c r="H35" i="1"/>
  <c r="K35" i="1" s="1"/>
  <c r="L35" i="1" s="1"/>
  <c r="H36" i="1"/>
  <c r="K36" i="1" s="1"/>
  <c r="L36" i="1" s="1"/>
  <c r="H37" i="1"/>
  <c r="K37" i="1" s="1"/>
  <c r="L37" i="1" s="1"/>
  <c r="H38" i="1"/>
  <c r="K38" i="1" s="1"/>
  <c r="L38" i="1" s="1"/>
  <c r="H39" i="1"/>
  <c r="K39" i="1" s="1"/>
  <c r="L39" i="1" s="1"/>
  <c r="H40" i="1"/>
  <c r="K40" i="1" s="1"/>
  <c r="L40" i="1" s="1"/>
  <c r="H41" i="1"/>
  <c r="K41" i="1" s="1"/>
  <c r="L41" i="1" s="1"/>
  <c r="H42" i="1"/>
  <c r="K42" i="1" s="1"/>
  <c r="L42" i="1" s="1"/>
  <c r="H43" i="1"/>
  <c r="K43" i="1" s="1"/>
  <c r="L43" i="1" s="1"/>
  <c r="H44" i="1"/>
  <c r="K44" i="1" s="1"/>
  <c r="L44" i="1" s="1"/>
  <c r="H45" i="1"/>
  <c r="K45" i="1" s="1"/>
  <c r="L45" i="1" s="1"/>
  <c r="H46" i="1"/>
  <c r="K46" i="1" s="1"/>
  <c r="L46" i="1" s="1"/>
  <c r="H47" i="1"/>
  <c r="K47" i="1" s="1"/>
  <c r="L47" i="1" s="1"/>
  <c r="H48" i="1"/>
  <c r="K48" i="1" s="1"/>
  <c r="L48" i="1" s="1"/>
  <c r="H49" i="1"/>
  <c r="K49" i="1" s="1"/>
  <c r="L49" i="1" s="1"/>
  <c r="H50" i="1"/>
  <c r="H51" i="1"/>
  <c r="K51" i="1" s="1"/>
  <c r="L51" i="1" s="1"/>
  <c r="H52" i="1"/>
  <c r="K52" i="1" s="1"/>
  <c r="L52" i="1" s="1"/>
  <c r="H53" i="1"/>
  <c r="K53" i="1" s="1"/>
  <c r="L53" i="1" s="1"/>
  <c r="H54" i="1"/>
  <c r="K54" i="1" s="1"/>
  <c r="L54" i="1" s="1"/>
  <c r="H55" i="1"/>
  <c r="K55" i="1" s="1"/>
  <c r="L55" i="1" s="1"/>
  <c r="H56" i="1"/>
  <c r="K56" i="1" s="1"/>
  <c r="L56" i="1" s="1"/>
  <c r="H57" i="1"/>
  <c r="K57" i="1" s="1"/>
  <c r="L57" i="1" s="1"/>
  <c r="H58" i="1"/>
  <c r="K58" i="1" s="1"/>
  <c r="L58" i="1" s="1"/>
  <c r="H59" i="1"/>
  <c r="K59" i="1" s="1"/>
  <c r="L59" i="1" s="1"/>
  <c r="H60" i="1"/>
  <c r="K60" i="1" s="1"/>
  <c r="L60" i="1" s="1"/>
  <c r="H61" i="1"/>
  <c r="K61" i="1" s="1"/>
  <c r="L61" i="1" s="1"/>
  <c r="H62" i="1"/>
  <c r="K62" i="1" s="1"/>
  <c r="L62" i="1" s="1"/>
  <c r="H63" i="1"/>
  <c r="K63" i="1" s="1"/>
  <c r="L63" i="1" s="1"/>
  <c r="H64" i="1"/>
  <c r="K64" i="1" s="1"/>
  <c r="L64" i="1" s="1"/>
  <c r="H65" i="1"/>
  <c r="K65" i="1" s="1"/>
  <c r="L65" i="1" s="1"/>
  <c r="H66" i="1"/>
  <c r="K66" i="1" s="1"/>
  <c r="L66" i="1" s="1"/>
  <c r="H67" i="1"/>
  <c r="K67" i="1" s="1"/>
  <c r="L67" i="1" s="1"/>
  <c r="H68" i="1"/>
  <c r="K68" i="1" s="1"/>
  <c r="L68" i="1" s="1"/>
  <c r="H69" i="1"/>
  <c r="K69" i="1" s="1"/>
  <c r="L69" i="1" s="1"/>
  <c r="H70" i="1"/>
  <c r="K70" i="1" s="1"/>
  <c r="L70" i="1" s="1"/>
  <c r="H71" i="1"/>
  <c r="K71" i="1" s="1"/>
  <c r="L71" i="1" s="1"/>
  <c r="H72" i="1"/>
  <c r="K72" i="1" s="1"/>
  <c r="L72" i="1" s="1"/>
  <c r="H73" i="1"/>
  <c r="K73" i="1" s="1"/>
  <c r="L73" i="1" s="1"/>
  <c r="H74" i="1"/>
  <c r="K74" i="1" s="1"/>
  <c r="L74" i="1" s="1"/>
  <c r="H75" i="1"/>
  <c r="K75" i="1" s="1"/>
  <c r="L75" i="1" s="1"/>
  <c r="H76" i="1"/>
  <c r="K76" i="1" s="1"/>
  <c r="L76" i="1" s="1"/>
  <c r="H77" i="1"/>
  <c r="K77" i="1" s="1"/>
  <c r="L77" i="1" s="1"/>
  <c r="H78" i="1"/>
  <c r="K78" i="1" s="1"/>
  <c r="L78" i="1" s="1"/>
  <c r="H79" i="1"/>
  <c r="K79" i="1" s="1"/>
  <c r="L79" i="1" s="1"/>
  <c r="H80" i="1"/>
  <c r="K80" i="1" s="1"/>
  <c r="L80" i="1" s="1"/>
  <c r="H81" i="1"/>
  <c r="K81" i="1" s="1"/>
  <c r="L81" i="1" s="1"/>
  <c r="H82" i="1"/>
  <c r="K82" i="1" s="1"/>
  <c r="L82" i="1" s="1"/>
  <c r="H83" i="1"/>
  <c r="K83" i="1" s="1"/>
  <c r="L83" i="1" s="1"/>
  <c r="H84" i="1"/>
  <c r="K84" i="1" s="1"/>
  <c r="L84" i="1" s="1"/>
  <c r="H85" i="1"/>
  <c r="K85" i="1" s="1"/>
  <c r="L85" i="1" s="1"/>
  <c r="H86" i="1"/>
  <c r="K86" i="1" s="1"/>
  <c r="L86" i="1" s="1"/>
  <c r="H87" i="1"/>
  <c r="K87" i="1" s="1"/>
  <c r="L87" i="1" s="1"/>
  <c r="H88" i="1"/>
  <c r="H89" i="1"/>
  <c r="K89" i="1" s="1"/>
  <c r="L89" i="1" s="1"/>
  <c r="H90" i="1"/>
  <c r="K90" i="1" s="1"/>
  <c r="L90" i="1" s="1"/>
  <c r="H91" i="1"/>
  <c r="K91" i="1" s="1"/>
  <c r="L91" i="1" s="1"/>
  <c r="H92" i="1"/>
  <c r="J92" i="1" s="1"/>
  <c r="H93" i="1"/>
  <c r="K93" i="1" s="1"/>
  <c r="L93" i="1" s="1"/>
  <c r="H94" i="1"/>
  <c r="K94" i="1" s="1"/>
  <c r="L94" i="1" s="1"/>
  <c r="H95" i="1"/>
  <c r="K95" i="1" s="1"/>
  <c r="L95" i="1" s="1"/>
  <c r="H96" i="1"/>
  <c r="J96" i="1" s="1"/>
  <c r="H97" i="1"/>
  <c r="K97" i="1" s="1"/>
  <c r="L97" i="1" s="1"/>
  <c r="H98" i="1"/>
  <c r="K98" i="1" s="1"/>
  <c r="L98" i="1" s="1"/>
  <c r="H99" i="1"/>
  <c r="K99" i="1" s="1"/>
  <c r="L99" i="1" s="1"/>
  <c r="H100" i="1"/>
  <c r="J100" i="1" s="1"/>
  <c r="H101" i="1"/>
  <c r="K101" i="1" s="1"/>
  <c r="L101" i="1" s="1"/>
  <c r="H102" i="1"/>
  <c r="K102" i="1" s="1"/>
  <c r="L102" i="1" s="1"/>
  <c r="H103" i="1"/>
  <c r="K103" i="1" s="1"/>
  <c r="L103" i="1" s="1"/>
  <c r="H104" i="1"/>
  <c r="K104" i="1" s="1"/>
  <c r="L104" i="1" s="1"/>
  <c r="H105" i="1"/>
  <c r="H106" i="1"/>
  <c r="K106" i="1" s="1"/>
  <c r="L106" i="1" s="1"/>
  <c r="H107" i="1"/>
  <c r="K107" i="1" s="1"/>
  <c r="L107" i="1" s="1"/>
  <c r="H108" i="1"/>
  <c r="K108" i="1" s="1"/>
  <c r="L108" i="1" s="1"/>
  <c r="H109" i="1"/>
  <c r="K109" i="1" s="1"/>
  <c r="L109" i="1" s="1"/>
  <c r="H110" i="1"/>
  <c r="K110" i="1" s="1"/>
  <c r="L110" i="1" s="1"/>
  <c r="H111" i="1"/>
  <c r="K111" i="1" s="1"/>
  <c r="L111" i="1" s="1"/>
  <c r="H112" i="1"/>
  <c r="K112" i="1" s="1"/>
  <c r="L112" i="1" s="1"/>
  <c r="H113" i="1"/>
  <c r="K113" i="1" s="1"/>
  <c r="L113" i="1" s="1"/>
  <c r="H114" i="1"/>
  <c r="K114" i="1" s="1"/>
  <c r="L114" i="1" s="1"/>
  <c r="H115" i="1"/>
  <c r="K115" i="1" s="1"/>
  <c r="L115" i="1" s="1"/>
  <c r="H116" i="1"/>
  <c r="K116" i="1" s="1"/>
  <c r="L116" i="1" s="1"/>
  <c r="H117" i="1"/>
  <c r="K117" i="1" s="1"/>
  <c r="L117" i="1" s="1"/>
  <c r="H118" i="1"/>
  <c r="K118" i="1" s="1"/>
  <c r="L118" i="1" s="1"/>
  <c r="H119" i="1"/>
  <c r="K119" i="1" s="1"/>
  <c r="L119" i="1" s="1"/>
  <c r="H120" i="1"/>
  <c r="K120" i="1" s="1"/>
  <c r="L120" i="1" s="1"/>
  <c r="H121" i="1"/>
  <c r="K121" i="1" s="1"/>
  <c r="L121" i="1" s="1"/>
  <c r="H122" i="1"/>
  <c r="K122" i="1" s="1"/>
  <c r="L122" i="1" s="1"/>
  <c r="H123" i="1"/>
  <c r="K123" i="1" s="1"/>
  <c r="L123" i="1" s="1"/>
  <c r="H124" i="1"/>
  <c r="K124" i="1" s="1"/>
  <c r="L124" i="1" s="1"/>
  <c r="H125" i="1"/>
  <c r="K125" i="1" s="1"/>
  <c r="L125" i="1" s="1"/>
  <c r="H126" i="1"/>
  <c r="K126" i="1" s="1"/>
  <c r="L126" i="1" s="1"/>
  <c r="H127" i="1"/>
  <c r="K127" i="1" s="1"/>
  <c r="L127" i="1" s="1"/>
  <c r="H128" i="1"/>
  <c r="K128" i="1" s="1"/>
  <c r="L128" i="1" s="1"/>
  <c r="H129" i="1"/>
  <c r="K129" i="1" s="1"/>
  <c r="L129" i="1" s="1"/>
  <c r="H130" i="1"/>
  <c r="K130" i="1" s="1"/>
  <c r="L130" i="1" s="1"/>
  <c r="H131" i="1"/>
  <c r="K131" i="1" s="1"/>
  <c r="L131" i="1" s="1"/>
  <c r="H132" i="1"/>
  <c r="K132" i="1" s="1"/>
  <c r="L132" i="1" s="1"/>
  <c r="H133" i="1"/>
  <c r="K133" i="1" s="1"/>
  <c r="L133" i="1" s="1"/>
  <c r="H134" i="1"/>
  <c r="K134" i="1" s="1"/>
  <c r="L134" i="1" s="1"/>
  <c r="H135" i="1"/>
  <c r="K135" i="1" s="1"/>
  <c r="L135" i="1" s="1"/>
  <c r="H136" i="1"/>
  <c r="K136" i="1" s="1"/>
  <c r="L136" i="1" s="1"/>
  <c r="H137" i="1"/>
  <c r="K137" i="1" s="1"/>
  <c r="L137" i="1" s="1"/>
  <c r="H138" i="1"/>
  <c r="K138" i="1" s="1"/>
  <c r="L138" i="1" s="1"/>
  <c r="H139" i="1"/>
  <c r="K139" i="1" s="1"/>
  <c r="L139" i="1" s="1"/>
  <c r="H140" i="1"/>
  <c r="K140" i="1" s="1"/>
  <c r="L140" i="1" s="1"/>
  <c r="H141" i="1"/>
  <c r="K141" i="1" s="1"/>
  <c r="L141" i="1" s="1"/>
  <c r="H142" i="1"/>
  <c r="K142" i="1" s="1"/>
  <c r="L142" i="1" s="1"/>
  <c r="H143" i="1"/>
  <c r="K143" i="1" s="1"/>
  <c r="L143" i="1" s="1"/>
  <c r="H144" i="1"/>
  <c r="K144" i="1" s="1"/>
  <c r="L144" i="1" s="1"/>
  <c r="H145" i="1"/>
  <c r="K145" i="1" s="1"/>
  <c r="L145" i="1" s="1"/>
  <c r="H146" i="1"/>
  <c r="K146" i="1" s="1"/>
  <c r="L146" i="1" s="1"/>
  <c r="H147" i="1"/>
  <c r="K147" i="1" s="1"/>
  <c r="L147" i="1" s="1"/>
  <c r="H148" i="1"/>
  <c r="K148" i="1" s="1"/>
  <c r="L148" i="1" s="1"/>
  <c r="H149" i="1"/>
  <c r="K149" i="1" s="1"/>
  <c r="L149" i="1" s="1"/>
  <c r="H150" i="1"/>
  <c r="K150" i="1" s="1"/>
  <c r="L150" i="1" s="1"/>
  <c r="H151" i="1"/>
  <c r="K151" i="1" s="1"/>
  <c r="L151" i="1" s="1"/>
  <c r="J50" i="1" l="1"/>
  <c r="J140" i="1"/>
  <c r="J132" i="1"/>
  <c r="J128" i="1"/>
  <c r="J120" i="1"/>
  <c r="J116" i="1"/>
  <c r="J112" i="1"/>
  <c r="J108" i="1"/>
  <c r="J104" i="1"/>
  <c r="J127" i="1"/>
  <c r="J51" i="1"/>
  <c r="J151" i="1"/>
  <c r="J150" i="1"/>
  <c r="J149" i="1"/>
  <c r="J148" i="1"/>
  <c r="J147" i="1"/>
  <c r="J146" i="1"/>
  <c r="J145" i="1"/>
  <c r="J144" i="1"/>
  <c r="J143" i="1"/>
  <c r="J142" i="1"/>
  <c r="J141" i="1"/>
  <c r="J139" i="1"/>
  <c r="J131" i="1"/>
  <c r="J129" i="1"/>
  <c r="J124" i="1"/>
  <c r="J123" i="1"/>
  <c r="J119" i="1"/>
  <c r="J115" i="1"/>
  <c r="J111" i="1"/>
  <c r="J109" i="1"/>
  <c r="J107" i="1"/>
  <c r="J103" i="1"/>
  <c r="J102" i="1"/>
  <c r="J101" i="1"/>
  <c r="J93" i="1"/>
  <c r="J90" i="1"/>
  <c r="J89" i="1"/>
  <c r="J86" i="1"/>
  <c r="J85" i="1"/>
  <c r="J83" i="1"/>
  <c r="J82" i="1"/>
  <c r="J81" i="1"/>
  <c r="J80" i="1"/>
  <c r="J78" i="1"/>
  <c r="J76" i="1"/>
  <c r="J74" i="1"/>
  <c r="J72" i="1"/>
  <c r="J70" i="1"/>
  <c r="J69" i="1"/>
  <c r="J66" i="1"/>
  <c r="J64" i="1"/>
  <c r="J62" i="1"/>
  <c r="J61" i="1"/>
  <c r="J60" i="1"/>
  <c r="J58" i="1"/>
  <c r="J57" i="1"/>
  <c r="K50" i="1"/>
  <c r="L50" i="1" s="1"/>
  <c r="J137" i="1"/>
  <c r="J136" i="1"/>
  <c r="J135" i="1"/>
  <c r="J134" i="1"/>
  <c r="J114" i="1"/>
  <c r="J99" i="1"/>
  <c r="J98" i="1"/>
  <c r="J97" i="1"/>
  <c r="J95" i="1"/>
  <c r="J94" i="1"/>
  <c r="J91" i="1"/>
  <c r="J88" i="1"/>
  <c r="J87" i="1"/>
  <c r="J84" i="1"/>
  <c r="J79" i="1"/>
  <c r="J77" i="1"/>
  <c r="J75" i="1"/>
  <c r="J73" i="1"/>
  <c r="J71" i="1"/>
  <c r="J68" i="1"/>
  <c r="J67" i="1"/>
  <c r="J65" i="1"/>
  <c r="J63" i="1"/>
  <c r="J59" i="1"/>
  <c r="J56" i="1"/>
  <c r="J55" i="1"/>
  <c r="J54" i="1"/>
  <c r="J53" i="1"/>
  <c r="J52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38" i="1"/>
  <c r="K100" i="1"/>
  <c r="L100" i="1" s="1"/>
  <c r="K96" i="1"/>
  <c r="L96" i="1" s="1"/>
  <c r="K92" i="1"/>
  <c r="L92" i="1" s="1"/>
  <c r="K88" i="1"/>
  <c r="L88" i="1" s="1"/>
  <c r="M17" i="1"/>
  <c r="H17" i="1"/>
  <c r="I17" i="1" l="1"/>
  <c r="K17" i="1"/>
  <c r="L17" i="1" s="1"/>
  <c r="J17" i="1" l="1"/>
</calcChain>
</file>

<file path=xl/sharedStrings.xml><?xml version="1.0" encoding="utf-8"?>
<sst xmlns="http://schemas.openxmlformats.org/spreadsheetml/2006/main" count="431" uniqueCount="297">
  <si>
    <t>Источник ценовой информации</t>
  </si>
  <si>
    <t>1</t>
  </si>
  <si>
    <t>№ п/п</t>
  </si>
  <si>
    <t>Ед. изм.</t>
  </si>
  <si>
    <t>Цена за ед. изм., руб.</t>
  </si>
  <si>
    <t>Средняя арифметическая цена за ед. изм. с округлением вниз до сотых долей после запятой, руб.</t>
  </si>
  <si>
    <t>Среднее квадратичное отклонение</t>
  </si>
  <si>
    <t>НМЦК с учетом округления цены за ед. изм., руб.</t>
  </si>
  <si>
    <t>Кол-во</t>
  </si>
  <si>
    <t>ОБОСНОВАНИЕ НАЧАЛЬНОЙ (МАКСИМАЛЬНОЙ) ЦЕНЫ КОНТРАКТА (НМЦК)</t>
  </si>
  <si>
    <t xml:space="preserve">Метод определения НМЦК: Расчет цены контракта, заключаемого с единственным поставщиком (подрядчиком, исполнителем), выполнен методом сопоставимых рыночных цен (анализа рынка). Данный метод расчета является приоритетным для определения и обоснования цены контракта, заключаемого с единственным поставщиком (подрядчиком, исполнителем), в соответствии с частью 6 статьи 22 Федерального закона от 05 апреля 2013 г. № 44-ФЗ «О контрактной системе в сфере закупок товаров, работ, услуг для обеспечения государственных и муниципальных нужд».                                                                                                                                                             
</t>
  </si>
  <si>
    <t xml:space="preserve">Выводы о цене договора делались на основе информации о цене за единицу товара, работы, услуги, полученных из открытых источников.
</t>
  </si>
  <si>
    <t>Коэффициент вариации, %</t>
  </si>
  <si>
    <t>Наименование товара (работы, услуги)</t>
  </si>
  <si>
    <t>Ведущий специалист по закупкам МИАН</t>
  </si>
  <si>
    <t>Утверждено:</t>
  </si>
  <si>
    <t>________________/Н.В. Пелих</t>
  </si>
  <si>
    <t>Директора МИАН</t>
  </si>
  <si>
    <t>________________/Д.В. Трещев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</si>
  <si>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</si>
  <si>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</si>
  <si>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</si>
  <si>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</si>
  <si>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</si>
  <si>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</si>
  <si>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</si>
  <si>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</si>
  <si>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</si>
  <si>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</si>
  <si>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</si>
  <si>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</si>
  <si>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</si>
  <si>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</si>
  <si>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</si>
  <si>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</si>
  <si>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</si>
  <si>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</si>
  <si>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</si>
  <si>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</si>
  <si>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</si>
  <si>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</si>
  <si>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</si>
  <si>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</si>
  <si>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</si>
  <si>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</si>
  <si>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</si>
  <si>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</si>
  <si>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</si>
  <si>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</si>
  <si>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</si>
  <si>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</si>
  <si>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</si>
  <si>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</si>
  <si>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</si>
  <si>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</si>
  <si>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</si>
  <si>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</si>
  <si>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</si>
  <si>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</si>
  <si>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</si>
  <si>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</si>
  <si>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</si>
  <si>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</si>
  <si>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</si>
  <si>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</si>
  <si>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</si>
  <si>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</si>
  <si>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</si>
  <si>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</si>
  <si>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</si>
  <si>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</si>
  <si>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</si>
  <si>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</si>
  <si>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</si>
  <si>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</si>
  <si>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</si>
  <si>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</si>
  <si>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</si>
  <si>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</si>
  <si>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</si>
  <si>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</si>
  <si>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</si>
  <si>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</si>
  <si>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</si>
  <si>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</si>
  <si>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</si>
  <si>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</si>
  <si>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</si>
  <si>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</si>
  <si>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</si>
  <si>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</si>
  <si>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</si>
  <si>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</si>
  <si>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</si>
  <si>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</si>
  <si>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</si>
  <si>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</si>
  <si>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</si>
  <si>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</si>
  <si>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</si>
  <si>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</si>
  <si>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</si>
  <si>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</si>
  <si>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</si>
  <si>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</si>
  <si>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</si>
  <si>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</si>
  <si>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</si>
  <si>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</si>
  <si>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</si>
  <si>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</si>
  <si>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</si>
  <si>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</si>
  <si>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</si>
  <si>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</si>
  <si>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</si>
  <si>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</si>
  <si>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</si>
  <si>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</si>
  <si>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</si>
  <si>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</si>
  <si>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</si>
  <si>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</si>
  <si>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</si>
  <si>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</si>
  <si>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</si>
  <si>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</si>
  <si>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</si>
  <si>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</si>
  <si>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</si>
  <si>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</si>
  <si>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</si>
  <si>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</si>
  <si>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</si>
  <si>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</si>
  <si>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</si>
  <si>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</si>
  <si>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</si>
  <si>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</si>
  <si>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</si>
  <si>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</si>
  <si>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</si>
  <si>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</si>
  <si>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</si>
  <si>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</si>
  <si>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</si>
  <si>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</si>
  <si>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</si>
  <si>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</si>
  <si>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</si>
  <si>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</si>
  <si>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</si>
  <si>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</si>
  <si>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Объект (предмет) закупки: Оказание услуг по техническому обслуживанию и ремонту устройств печати и копировально-множительной техники МИАН</t>
  </si>
  <si>
    <r>
      <t xml:space="preserve">* При принятии решения по выбору указанного значения Цены контракта, заключаемого с единственным поставщиком (подрядчиком, исполнителем), Заказчик, руководствуясь принципом результативности и эффективности использования бюджетных средств, регламентируемых ст. 34 Бюджетного Кодекса РФ, обязывающей участников бюджетного процесса при исполнении бюджетных обязательств исходить из необходимости достижения заданных результатов с использованием наименышего объёма бюджетных средств.
В соответствии c ч. 24 ст. 22 Закона № 44-ФЗ оплата поставки товара, выполнения работы или оказания услуги осуществляется по цене единицы товара, работы, услуги исходя из количества товара, поставка которого будет осуществлена в ходе исполнения контракта, объема фактически выполненной работы или оказанной услуги, но в размере, не превышающем максимального значения цены контракта, указанного в извещении на участие в закупке и документации о закупке.
</t>
    </r>
    <r>
      <rPr>
        <b/>
        <sz val="11"/>
        <color theme="1"/>
        <rFont val="Times New Roman"/>
        <family val="1"/>
        <charset val="204"/>
      </rPr>
      <t>Заказчик определил, что максимальное значение цены контракта составляет: 550 000,00 (пятьсот пятьдесят тысяч) рублей 00 копеек, включая все налоги, сборы и другие обязательные платежи.</t>
    </r>
  </si>
  <si>
    <t>Техническое обслуживание и ремонт устройств печати и копировально-множительной техники</t>
  </si>
  <si>
    <t>Узел термозакрепления в сборе 44848805 для Принтера цветного светодиодного OKIC834DNW-EU</t>
  </si>
  <si>
    <t>Узел ленты переноса в сборе44846204 для Принтера цветного светодиодного OKIC834DNW-EU</t>
  </si>
  <si>
    <t>Ремкомплект ручной подачи OKI 44933603 Original для Принтера цветного светодиодного OKIC834DNW-EU</t>
  </si>
  <si>
    <t>Комплект шестерёнок (7шт в комплекте) LJ M5025/M5035/M712/M725 для МФУ HP LaserJet Enterprise M725z+</t>
  </si>
  <si>
    <t>Комплект роликов (для лотков 3,4,5,6) HP CLJ M750/M775/LJ M725 (CC522-67909/RY7-5226) для МФУ HP LaserJet Enterprise M725z+</t>
  </si>
  <si>
    <t>Набор замены ролика захвата и тормозной площадки кассеты (лоток 2,3) HP LJ M712/M725 (CF235-67909) для МФУ HP LaserJet Enterprise M725z+</t>
  </si>
  <si>
    <t>Набор замены ролика захвата и тормозной площадки обходного лотка (лоток 1) HP LJ M712/M725 (CF235-67906) для МФУ HP LaserJet Enterprise M725z+</t>
  </si>
  <si>
    <t>Сервисный набор ADF HP SJ 7500/8500/LJ M525/M570/M630/M680/M725/M775/OJ X585 (L2718A/L2725-60002) для МФУ HP LaserJet Enterprise M725z+</t>
  </si>
  <si>
    <t>Узел привода термоузла HP LJ M5025/M5035/M5039/M712/M725 (RM1-2963) для МФУ HP LaserJet Enterprise M725z+</t>
  </si>
  <si>
    <t>Сервисный набор HP LJ M712/M725 (CF254A/CF235-67908) для МФУ HP LaserJet Enterprise M725z+</t>
  </si>
  <si>
    <t>Кабель планшетного сканера HP CLJ M725/M775 35pin (CC522-60104) для МФУ HP LaserJet Enterprise M725z+</t>
  </si>
  <si>
    <t>Комплект роликов (для лотков 2,3,4,5,6) HP LJ M4555 (CE502-67910) для МФУ HP LaserJet Enterprise M4555</t>
  </si>
  <si>
    <t>Ремкомплект для автоподатчика LJ Enterprise M4555 / M4559fskm / CM4540 (CE248-67901) для МФУ HP LaserJet Enterprise M4555</t>
  </si>
  <si>
    <t>Комплект роликов обходного лотка (лоток 1) HP LJ P4014/P4015/P4515/M601/M602/M603 (RL1-1641+RL1-1654+RL1-1663) (CB506-67905/CE988-67905) для МФУ HP LaserJet Enterprise M4555</t>
  </si>
  <si>
    <t>Направляющая бумаги в сборе HP LJ P4014/P4015/P4515/M4555/M601/M602/M603/ M604/M605/M606/M630 (RM1-4548) для МФУ HP LaserJet Enterprise M4555</t>
  </si>
  <si>
    <t>Узел привода термоузла (колебательный узел) HP LJ P4014/P4015/P4515/M4555 (RC2-2432) для МФУ HP LaserJet Enterprise M4555</t>
  </si>
  <si>
    <t>Мотор привода фотовала (с шестерн.) LJ P4014/ P4015/ P4515 / M4555 (RM1-5065) для МФУ HP LaserJet Enterprise M4555</t>
  </si>
  <si>
    <t>Ремкомплект HP Maintenance Kit 220v 225000 Pages For LaserJet M4555 M4555mfp(CE732-67901) для МФУ HP LaserJet Enterprise M4555</t>
  </si>
  <si>
    <t>Набор ролика захвата и тормозной площадки обходного лотка (лоток 1) OKI C810/830/MC860 (43651503) для Принтера OKI C810n</t>
  </si>
  <si>
    <t>Ролик захвата обходного лотка OKI C801/821/810/830/8600/8800/MC860 (43417901) для Принтера OKI C810n</t>
  </si>
  <si>
    <t>Площадка тормозная обходного лотка в сборе OKI C801/810/821/830/8600/8800/MC860/MB460/470/ 480 (43418001) для Принтера OKI C810n</t>
  </si>
  <si>
    <t>Лента переноса Oki C8600/8800/801/821/810/830/MC860/861 80K (43449705) для Принтера OKI C810n</t>
  </si>
  <si>
    <t>Печь Oki C8600/8800/801/810/821/830/MC851/860/861 100K (43529405) для Принтера OKI C810n</t>
  </si>
  <si>
    <t>Узел фотобарабана в сборе (желтый) OKI 44064009 Original для Принтера OKI C810n</t>
  </si>
  <si>
    <t>Узел фотобарабана в сборе (красный) OKI 44064010 Original для Принтера OKI C810n</t>
  </si>
  <si>
    <t>Узел фотобарабана в сборе (черный) OKI 44064012 Original для Принтера OKI C810n</t>
  </si>
  <si>
    <t>Главная плата (форматтер) OKI 43363010 Original для Принтера OKI C810n</t>
  </si>
  <si>
    <t>Редуктор термоузла в сборе с мотором OKI 43242701 Original для Принтера OKI C810n</t>
  </si>
  <si>
    <t>Комплект роликов (для лотков 2,3,4,5) HP LJ M506/M527 (F2A68-67913) для МФУ HP LaserJet Enterprise MFP M527</t>
  </si>
  <si>
    <t>Печь в сборе HP LJ M501/M506/M527/Canon MF521/522/525 (RM2-2586/FM1-V152/RM2-5692) для МФУ HP LaserJet Enterprise MFP M527</t>
  </si>
  <si>
    <t>Узел регистрации RM2-5671-000000 для МФУ HP LaserJet Enterprise MFP M527</t>
  </si>
  <si>
    <t>Низковольтный блок RM2-7942-000000 для МФУ HP LaserJet Enterprise MFP M527</t>
  </si>
  <si>
    <t>Высоковольтный блок RM2-7945-000000 для МФУ HP LaserJet Enterprise MFP M527</t>
  </si>
  <si>
    <t>Плата форматирования F2A76-67910 для МФУ HP LaserJet Enterprise MFP M527</t>
  </si>
  <si>
    <t>Сервисный набор ADF HP LJ M527/CLJ M577/PW 586 (W5U23A/W5U23-67901/B5L52A/B5L52-67903) для МФУ HP LaserJet Enterprise MFP M527</t>
  </si>
  <si>
    <t>Кабель планшетного сканера (соединяет ADF и форматер, аналог панель управления + форматер) HP LJ M1536 11 pin (FF-M1536) для МФУ HP LaserJet Pro M1535dnf</t>
  </si>
  <si>
    <t>Шарниры (петли) крышки сканирования HP LJ M1536 (CE538-4000) для МФУ HP LaserJet Pro M1535dnf</t>
  </si>
  <si>
    <t>Кабель каретки сканера HP LJ M1536 6+14pin (FFK-M1536) для МФУ HP LaserJet Pro M1535dnf</t>
  </si>
  <si>
    <t>Тормозная площадка ADF HP LJ M1212/M1214/M1217/M1536/M175/M176/M177/CLJ CM1415 (CB780-80008/CB780-60009) для МФУ HP LaserJet Pro M1535dnf</t>
  </si>
  <si>
    <t>Ролик захвата ADF в сборе HP LJ M1536/ CLJ CM1415/M175 (CE538-60137) для МФУ HP LaserJet Pro M1535dnf</t>
  </si>
  <si>
    <t>Ролик захвата HP LJ P1505/P1566/P1606/M1120/M1522/M1536 (RL1-1497) для МФУ HP LaserJet Pro M1535dnf</t>
  </si>
  <si>
    <t>Тормозная площадка HP LJ P1505/P1566/P1606/M1120/M1522/M1536/M201/ M225 (RM1-4227) для МФУ HP LaserJet Pro M1535dnf</t>
  </si>
  <si>
    <t>Вал резиновый НР LJ P1102/P1566/P1606/M1132/M1212/M1214/M1217/ M1536/LBP-6000/6020/6018 (RC2-9208) для МФУ HP LaserJet Pro M1535dnf</t>
  </si>
  <si>
    <t>Бушинг резинового вала HP LJ P1505/P1566/P1606/P1102/M1120/M1522/ Canon MF4410/4430/4450/4550/4570 (RC2-1471) для МФУ HP LaserJet Pro M1535dnf</t>
  </si>
  <si>
    <t>Печь в сборе HP LJ P1505 (RM1-4209) для МФУ HP LaserJet Pro M1535dnf</t>
  </si>
  <si>
    <t>Печь в сборе HP LJ M1536/ MF4410/4430/4450/4550/4570 (RM1-7577) для МФУ HP LaserJet Pro M1535dnf</t>
  </si>
  <si>
    <t>Узел захвата ADF + ось + ролик + тормозная площадка LJ M1132 / M1136 / M1212 / M1213 / M1214 / M1216 / M1217 (CB780-60032-1) для МФУ HP LaserJet Pro M1132MFP</t>
  </si>
  <si>
    <t>Шлейф планшетного сканера OEM 20 pin, L= 660 мм M1132 (FF-M1132) для МФУ HP LaserJet Pro M1132MFP</t>
  </si>
  <si>
    <t>Ролик захвата HP LJ P1102/M1132/M1212/M1214/M1217/MF3010/ LBP6000/6020 (RL1-2593) для МФУ HP LaserJet Pro M1132MFP</t>
  </si>
  <si>
    <t>Тормозная площадка HP LJ M125/M127 (RM2-5131) для МФУ HP LaserJet Pro M1132MFP</t>
  </si>
  <si>
    <t>Вал резиновый НР LJ P1005/P1006/P1505/M1120/M1522/LBP-3010/ 3018/3050/3100/3108/3150/MF4410/4430/4450/ 4550/4570 (RC2-1183) для МФУ HP LaserJet Pro M1132MFP</t>
  </si>
  <si>
    <t>Термопленка+смазка LaserJet P2035/P2055/P1102/P1606, M401/M425/M125/M126/M201/M225/M402/M426 (RM1-0656-film) для МФУ HP LaserJet Pro M1132MFP</t>
  </si>
  <si>
    <t>Вал переноса заряда (коротрон) HP LJ P1005/P1006/P1102/P1505/P1606/M1120/M1132/ M1212/M1214/M1217/M1522/M1536/M125/M127/ M201/M225/M402/M426 (RM1-4023/RM1-4234) для МФУ HP LaserJet Pro M1132MFP</t>
  </si>
  <si>
    <t>Шестерня 302HS31181 GEAR Z44R для МФУ Kyocera FS-1130MFP</t>
  </si>
  <si>
    <t>Ролик отделения из кассеты FS-1024MFP,1124MFP,1028MFP, 1030MFP,1035MFP,1130MFP,1135MFP,1100,1300D, 1120D,1320D,1128MFP,1350DN, 1800,1800+,1900,3800,1920, 3820N,3830N,6020,C5015N,C5025N, C5016N,C5020N,C5030N (302BR06521) для МФУ Kyocera FS-1130MFP</t>
  </si>
  <si>
    <t>Ролик подачи бумаги 302F906230 PULLEY FEED ASSY для МФУ Kyocera FS-1130MFP</t>
  </si>
  <si>
    <t>Ролик подхвата для KYOCERA ECOSYS P2035d/2135dn/M2030dn/2035dn/2535dn (302F906240) для МФУ Kyocera FS-1130MFP</t>
  </si>
  <si>
    <t>Фьюзер (печка) в сборе для KYOCERA FS-1120D/1320D/1030MFP/1035MFP (302LZ93041) для МФУ Kyocera FS-1130MFP</t>
  </si>
  <si>
    <t>Блок проявки DV-1130 FS-1030MFP, 1130MFP (302MH93020) для МФУ Kyocera FS-1130MFP</t>
  </si>
  <si>
    <t>Блок фотобарабана Kyocera Mita DK-150 FS-1350/1028/1120 (302H493011) для МФУ Kyocera FS-1130MFP</t>
  </si>
  <si>
    <t>Сервисный набор ADF HP CLJ 2820/2840 (Q3948-67904) для МФУ HP Color LaserJet Pro M476dn</t>
  </si>
  <si>
    <t>Тормозная площадка ADF HP CLJ 2820/2840/LJ3050/3052/3055/3390/3392/M1522 MFP/M2727 (Q2665-60125) для МФУ HP Color LaserJet Pro M476dn</t>
  </si>
  <si>
    <t>Ролик отделения в сборе (лоток 2) HP CLJ CP2025/CM2320/M351/M375/M451/M475 (RM1-4840) для МФУ HP Color LaserJet Pro M476dn</t>
  </si>
  <si>
    <t>Ролик захвата из лотка 2 LJ Pro 300 Color M351/Pro 300 color MFP M375/ Pro 400 Color M451/ 400 Color MFP M475/M476/ M251/M276 / LBP7110cw/7100cn/ MF8280cW/8230cN/ MF8580cdW/ 8550cd/8540cdN (RM1-8047) для МФУ HP Color LaserJet Pro M476dn</t>
  </si>
  <si>
    <t>Печь в сборе HP CLJ M375/M475/M476 (RM2-5478) для МФУ HP Color LaserJet Pro M476dn</t>
  </si>
  <si>
    <t>Узел переноса изображения HP CLJ CP2025/CM2320/M351/M375/M451/M475/M476 (RM2-0192) для МФУ HP Color LaserJet Pro M476dn</t>
  </si>
  <si>
    <t>Тормозная площадка ADF в сборе Canon MF212/216/227/4850/4880/4890 (FM3-8687) для МФУ Canon MF229dw</t>
  </si>
  <si>
    <t>Площадка отделения (тормозная) в сборе Canon MF4410/4450/4570/4430/4550/4580 (FM4-6893) для МФУ Canon MF229dw</t>
  </si>
  <si>
    <t>Ролик захвата HP LJ P1505/P1566/P1606/M1120/M1522/M1536 (RL1-1497) для МФУ Canon MF229dw</t>
  </si>
  <si>
    <t>Печь в сборе Canon MF-221/222/223/224/226/227/229/244/247/249 (FM1-F342) для МФУ Canon MF229dw</t>
  </si>
  <si>
    <t>Ремкомплект роликов + тормозная площадка ADF HP LJ Pro M521/M570/M425 (A8P79-65001) для МФУ HP LaserJet Pro 400 M425dn</t>
  </si>
  <si>
    <t>Тормозная площадка кассеты HP LJ M401/M425 (RM1-7365) для МФУ HP LaserJet Pro 400 M425dn</t>
  </si>
  <si>
    <t>Ролик захвата из кассеты (лоток 2) HP LJ P2035/P2055/iR1133/LBP-3470/6300/6670/6680/MF-5850/5880 (RM1-6414) для МФУ HP LaserJet Pro 400 M425dn</t>
  </si>
  <si>
    <t>Печь в сборе HP LJ M401/M425 (RM1-9189) для МФУ HP LaserJet Pro 400 M425dn</t>
  </si>
  <si>
    <t>Шестерня привода термоблока 29T HP LJ M425dn/M425dw/M401a/M401d/M401dn/M401 (RU7-0375) для МФУ HP LaserJet Pro 400 M425dn</t>
  </si>
  <si>
    <t>Печь в сборе B5L36-67902 | B5L36-67901 | B5L36A | B5L36-69001 для МФУ HP CLJ Enterprise MFP M577</t>
  </si>
  <si>
    <t>Привод печи для аппаратов с дуплексом RM2-0009-010000 для МФУ HP CLJ Enterprise MFP M577</t>
  </si>
  <si>
    <t>Набор роликов захвата лотка 2, 3, 4, 5 RM2-6577-000000 для МФУ HP CLJ Enterprise MFP M577</t>
  </si>
  <si>
    <t>Узел переноса B5L24-67901 | RM2-6576-000000 | B5L24-69001 для МФУ HP CLJ Enterprise MFP M577</t>
  </si>
  <si>
    <t>Лазер / сканнер RM2-6545-010CN | RM2-6545-000CN | RM2-6545-010000 | RM2-6545-000000 для МФУ HP CLJ Enterprise MFP M577</t>
  </si>
  <si>
    <t>Плата форматирования B5L46-67909 для МФУ HP CLJ Enterprise MFP M577</t>
  </si>
  <si>
    <t>Лазер / сканнер RM2-6545-010CN | RM2-6545-000CN | RM2-6545-010000 | RM2-6545-000000 для МФУ HP CLJ Enterprise MFP M577 для МФУ HP CLJ Enterprise MFP M577</t>
  </si>
  <si>
    <t>Ремкомплект ADF PAGEWIDE ENT COLOR W5U23A | W5U23-67901 | B5L52A | B5L52-67903 для МФУ HP CLJ Enterprise MFP M577</t>
  </si>
  <si>
    <t>Автоподатчик ADF в сборе B5L47-67909 | B5L47-67907 | B5L47-67906 | B5L47-67905 | B5L47-67904 | B5L47-67902 | B5L47-67901 для МФУ HP CLJ Enterprise MFP M577</t>
  </si>
  <si>
    <t>Вал регистрации Samsung ML-2850/2851/2855/SCX-4824/4828/WC3210/3220 (JC66-01656A) для МФУ Samsung SCX-4824FN</t>
  </si>
  <si>
    <t>Тормозная площадка в сборе Samsung ML-2850/2855/SCX-4824/4828/WC 3210/3220/Phaser 3250 (JC96-04743A) для МФУ Samsung SCX-4824FN</t>
  </si>
  <si>
    <t>Узел захвата/подачи ADF в сборе Samsung SCX-4520/4720/4824/4828/WC PE120/3210 (JC97-01962A) для МФУ Samsung SCX-4824FN</t>
  </si>
  <si>
    <t>Муфта ролика захвата в сборе Samsung ML-1915/2525/2540/2580/2850/2855/SCX-4600/4623/4824/4828/Phaser 3140 (JC97-03141A) для МФУ Samsung SCX-4824FN</t>
  </si>
  <si>
    <t>Фьюзер(печка) в сборе (EPR) Samsung (JC91-00927B) для МФУ Samsung SCX-4824FN</t>
  </si>
  <si>
    <t>Датчик (фотопрерыватель) прохождения бумаги Samsung ML-1450/1650/215x/225x/255x/4x16/4x20 (0604-001095) для МФУ Samsung SCX-4824FN</t>
  </si>
  <si>
    <t>Ролик захвата (резинка) Samsung ML-2850/2851/2855/SCX-4824/4828/Phaser 3250/WC 3210/3220 (JC73-00265A) для МФУ Samsung SCX-4824FN</t>
  </si>
  <si>
    <t>Шарнир (кронштейн) DADF левый Samsung CLX-6260/SL-M3870/3875/4070/SL-C2670/3060 (JC97-04197A) для МФУ Samsung SCX-4824FN</t>
  </si>
  <si>
    <t xml:space="preserve">Картридж ленточный TZE-731 для принтера этикеток Brother для Принтера этикеток Brother PTН100  </t>
  </si>
  <si>
    <t>Комплект роликов (ремкомплект)  CON-3450-002A Consumable Kit for fi-5950, fi-5900C для Сканера Fujitsu FI-5650C</t>
  </si>
  <si>
    <t>Ролик захвата из кассеты (лоток 2,3) HP LJ P3005/P3015/M3027/M3035/M521/M525 (RM1-3763) для Принтера HP LaserJet P3015dn</t>
  </si>
  <si>
    <t>Тормозная площадка 500-листовой кассеты HP LJ P3015/M401/M425/M521/M525 (RM1-6303) для Принтера HP LaserJet P3015dn</t>
  </si>
  <si>
    <t>Печка в сборе HP LJ P3015 (RM1-6319) для Принтера HP LaserJet P3015dn</t>
  </si>
  <si>
    <t>Шестерня 20/20T привода термоузла HP LJ P3005/P3015/M3027/M3035 (RU5-0956) для Принтера HP LaserJet P3015dn</t>
  </si>
  <si>
    <t>Шестерня привода фьюзера 20T (EPR) LJ P3005/M3027/M3035 (RU5-0957) для Принтера HP LaserJet P3015dn</t>
  </si>
  <si>
    <t>Шестерня 18T привода термоузла HP LJ P3015 (RU6-0965) для Принтера HP LaserJet P3015dn</t>
  </si>
  <si>
    <t>Шестерня 17/17T привода термоузла HP LJ P3005/P3015/M3027/M3035 (RU5-0958) для Принтера HP LaserJet P3015dn</t>
  </si>
  <si>
    <t>Шестерня 19Т привода термоузла совм. для HP LJ P3005/M3027/M3035 (RU5-0959) для Принтера HP LaserJet P3015dn</t>
  </si>
  <si>
    <t>Шестерня 20T термоузла промежуточная HP LJ P3015/M521/M525 (RU7-0030) для Принтера HP LaserJet P3015dn</t>
  </si>
  <si>
    <t>Ролик отделения в сборе (лоток 2) HP LJ M402/M426 (RM2-5397) для МФУ HP LaserJet Pro 400 M426fdn</t>
  </si>
  <si>
    <t>Кабель NFC HP LJ M426dw/fdw (RK2-6949) для МФУ HP LaserJet Pro 400 M426fdn</t>
  </si>
  <si>
    <t>Ролик захвата из кассеты (лоток 2,3,4,5) HP LJ M402/M426/M501/M506/M527 (RM2-5741) для МФУ HP LaserJet Pro 400 M426fdn</t>
  </si>
  <si>
    <t>Печь в сборе HP LJ M402/M426 (RM2-5425) для МФУ HP LaserJet Pro 400 M426fdn</t>
  </si>
  <si>
    <t>Шлейф платы форматирования LJ M426 / M427 (RK2-6931) для МФУ HP LaserJet Pro 400 M426fdn</t>
  </si>
  <si>
    <t>Тормозная площадка ADF LJ Pro MFP M426 / M427 / M377 / M477 (B3Q10-40080) для МФУ HP LaserJet Pro 400 M426fdn</t>
  </si>
  <si>
    <t>Ролик захвата ADF в сборе HP LJ M426/CLJ M377/M477 (B3Q10-60105) для МФУ HP LaserJet Pro 400 M426fdn</t>
  </si>
  <si>
    <t>Кабель ADF HP LJ M426 MFP 10pin (FFA-M426-10) для МФУ HP LaserJet Pro 400 M426fdn для Принтера HP Color LaserJet CP3 525dn</t>
  </si>
  <si>
    <t>Комплект роликов (для лотков 2,3) HP CLJ CP3525/CM3530 (CC468-67924) для Принтера HP Color LaserJet CP3 525dn</t>
  </si>
  <si>
    <t>Печь в сборе CLJ CP3525, CM3530 / Pro 500 Clr MFP M570 / M551 (CC519-67918) для Принтера HP Color LaserJet CP3 525dn</t>
  </si>
  <si>
    <t>Узел переноса изображения HP CLJ CP3525/CM3530 Transfer kit (RM1-8177) для Принтера HP Color LaserJet CP3 525dn</t>
  </si>
  <si>
    <t>Бункер для сбора отработанного тонера HP CLJ CP3525/CM3530/M551/M570/M575 (CC468-67910) для Принтера HP Color LaserJet CP3 525dn</t>
  </si>
  <si>
    <t>Ролик захвата бумаги из кассет LBP1000/ 3460/LJ2100/ 2200/ 2300/1320  (RB2-2891) для Принтера HP LaserJet P2015d</t>
  </si>
  <si>
    <t>Бушинг резинового вала правый HP LJ  1160/1320/2410/2430/P2015/P2014/M2727/P3005/M3027/M3035(RC1-3609) для Принтера HP LaserJet P2015d</t>
  </si>
  <si>
    <t>Бушинг резинового вала левый HP LJ 1160/1320/3390/2410/2420/2430/P2015/P2014/M2727/P3005/M3027/M3035 (RC1-3610) для Принтера HP LaserJet P2015d</t>
  </si>
  <si>
    <t>Тормозная площадка в сборе с держателем для 250-листовой кассеты LJ 1320/ 1160/3390/3392/2400/2420/2430/P2015/P2014/M2727 / LBP-3300/3360/ 3310/3370/ 3410/8330 (FM2-6707) для Принтера HP LaserJet P2015d</t>
  </si>
  <si>
    <t>Ось привода ролика захвата HP LJ 1320/1160/3390/3392/P2014/P2015/M2727 (RC1-3471) для Принтера HP LaserJet P2015d</t>
  </si>
  <si>
    <t>Муфта узла захвата HP LJ 1320/1160/3390/3392/P2015/P2014/P2035/P2055/M401 (RM1-1301) для Принтера HP LaserJet P2015d</t>
  </si>
  <si>
    <t>Вал резиновый НР LJ 1160/1320/3390/P2015/P2014/LBP-3300/3360 (RC1-3630) для Принтера HP LaserJet P2015d</t>
  </si>
  <si>
    <t xml:space="preserve">Термопленка LJ1200/1220/1000W/1005/LJ33XX/LJ Pro 400 M401/Pro 400 M425/M127/Canon MF3220 (RG9-1493) </t>
  </si>
  <si>
    <t>Узел термозакрепления (печь в сборе)HP RM2-2555-000 | RM2-2555-000000 OEM для МФУ HP LaserJet MFP 428fdn</t>
  </si>
  <si>
    <t>Ролик ручного лотка (лотка 1) Canon LBP-3120 Original HP RL2-0656-000000 | RL2-0656-000CN | RL2-0656-000 для МФУ HP LaserJet MFP 428fdn</t>
  </si>
  <si>
    <t xml:space="preserve">Узел регистрации Original HP RM2-2577-000CN | RM2-2577-000000 </t>
  </si>
  <si>
    <t>Ролики отделения лотка 2 Original HP RM2-5397-000 | RM2-5397-000CN | RM2-5397-000000 для МФУ HP LaserJet MFP 428fdn</t>
  </si>
  <si>
    <t>Печь в сборе Original HP RM2-2555-000CN | RM2-5425-000CN | RM2-2555-000000 | RM2-5425-000000 | RM2-5425 для МФУ HP LaserJet MFP 428fdn</t>
  </si>
  <si>
    <t>Шлейф лазера Original HP RK2-9901-000 | RK2-6919-000 | RK2-6919-000CN | RK2-9901-000CN | RK2-6919-000000 | RK2-9901-000000 для МФУ HP LaserJet MFP 428fdn</t>
  </si>
  <si>
    <t>Плата DC CONTROLLER PCB Original HP RM3-7580-060CN | RM3-7580-040CN | RM3-7580-030CN | RM3-7580-000CN | RM3-7580-000000 для МФУ HP LaserJet MFP 428fdn</t>
  </si>
  <si>
    <t>Плата форматирования M428fdw Original HP W1A30-60001 для МФУ HP LaserJet MFP 428fdn</t>
  </si>
  <si>
    <t>Панель управления Original HP W2Q13-60103 для МФУ HP LaserJet MFP 428fdn</t>
  </si>
  <si>
    <t>Шлейф 10-pin ADF HP FFA-M426-10 | C5F98-60110-01 для МФУ HP LaserJet MFP 428fdn</t>
  </si>
  <si>
    <t>Сканер / ADF в сборе для аппаратов с дуплексом Original HP W1A73-60113 | W1A73-60109 для МФУ HP LaserJet MFP 428fdn</t>
  </si>
  <si>
    <t>ИТОГО Начальная сумма цен единиц товара, работ, услуги</t>
  </si>
  <si>
    <t>шт.</t>
  </si>
  <si>
    <t>Предложение 1  (исх. № б/н от 19.06.2026)</t>
  </si>
  <si>
    <t>Предложение 2
(исх. № 339 от 19.06.2026)</t>
  </si>
  <si>
    <t>Предложение 3
(исх. № 222 от 22.06.2026)</t>
  </si>
  <si>
    <t>Цена за единицу измерения с наименьшим значением*</t>
  </si>
  <si>
    <t>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</si>
</sst>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3" x14ac:knownFonts="1">
    <font>
      <sz val="11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 applyProtection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0" xfId="0" applyFont="1" applyProtection="1">
      <protection locked="0"/>
    </xf>
    <xf numFmtId="0" fontId="10" fillId="0" borderId="0" xfId="0" applyFont="1" applyBorder="1" applyAlignment="1" applyProtection="1">
      <protection locked="0"/>
    </xf>
    <xf numFmtId="0" fontId="4" fillId="0" borderId="0" xfId="0" applyFont="1" applyFill="1" applyAlignment="1" applyProtection="1">
      <alignment horizontal="right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164" fontId="3" fillId="0" borderId="4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2" fillId="0" borderId="0" xfId="0" applyFont="1" applyAlignment="1" applyProtection="1">
      <protection locked="0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2164080</xdr:rowOff>
    </xdr:from>
    <xdr:to>
      <xdr:col>8</xdr:col>
      <xdr:colOff>1021080</xdr:colOff>
      <xdr:row>9</xdr:row>
      <xdr:rowOff>2606040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4A08566-17E5-421D-93E3-0D7D3BA89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4520" y="8869680"/>
          <a:ext cx="10134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5"/>
  <sheetViews>
    <sheetView tabSelected="1" zoomScaleNormal="100" workbookViewId="0">
      <selection activeCell="E18" sqref="E18"/>
    </sheetView>
  </sheetViews>
  <sheetFormatPr defaultColWidth="9.140625" defaultRowHeight="15" x14ac:dyDescent="0.25"/>
  <cols>
    <col min="1" max="1" width="4.7109375" style="1" customWidth="1"/>
    <col min="2" max="2" width="31.28515625" style="19" customWidth="1"/>
    <col min="3" max="3" width="6" style="2" customWidth="1"/>
    <col min="4" max="4" width="6.140625" style="2" customWidth="1"/>
    <col min="5" max="5" width="15.42578125" style="2" customWidth="1"/>
    <col min="6" max="6" width="18.85546875" style="2" customWidth="1"/>
    <col min="7" max="7" width="17.42578125" style="2" customWidth="1"/>
    <col min="8" max="8" width="13.7109375" style="2" customWidth="1"/>
    <col min="9" max="9" width="10" style="2" customWidth="1"/>
    <col min="10" max="10" width="11.85546875" style="2" customWidth="1"/>
    <col min="11" max="11" width="10.7109375" style="2" customWidth="1"/>
    <col min="12" max="12" width="12.140625" style="3" customWidth="1"/>
    <col min="13" max="13" width="13.85546875" style="3" customWidth="1"/>
    <col min="14" max="14" width="5" style="2" customWidth="1"/>
    <col min="15" max="16384" width="9.140625" style="2"/>
  </cols>
  <sheetData>
    <row r="1" spans="1:13" x14ac:dyDescent="0.25">
      <c r="J1" s="15"/>
      <c r="L1" s="15"/>
      <c r="M1" s="15" t="s">
        <v>15</v>
      </c>
    </row>
    <row r="2" spans="1:13" x14ac:dyDescent="0.25">
      <c r="K2" s="15"/>
      <c r="L2" s="15"/>
      <c r="M2" s="15" t="s">
        <v>17</v>
      </c>
    </row>
    <row r="3" spans="1:13" x14ac:dyDescent="0.25">
      <c r="K3" s="15"/>
      <c r="L3" s="15"/>
      <c r="M3" s="15" t="s">
        <v>18</v>
      </c>
    </row>
    <row r="6" spans="1:13" ht="35.25" customHeight="1" x14ac:dyDescent="0.25">
      <c r="A6" s="31" t="s">
        <v>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ht="26.25" customHeight="1" x14ac:dyDescent="0.25">
      <c r="A7" s="30" t="s">
        <v>153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s="5" customFormat="1" ht="64.5" customHeight="1" x14ac:dyDescent="0.25">
      <c r="A8" s="32" t="s">
        <v>10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 s="5" customFormat="1" ht="16.5" customHeight="1" x14ac:dyDescent="0.25">
      <c r="A9" s="32" t="s">
        <v>11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0" spans="1:13" s="4" customFormat="1" ht="13.9" customHeight="1" x14ac:dyDescent="0.25">
      <c r="A10" s="33" t="s">
        <v>2</v>
      </c>
      <c r="B10" s="34" t="s">
        <v>13</v>
      </c>
      <c r="C10" s="33" t="s">
        <v>3</v>
      </c>
      <c r="D10" s="35" t="s">
        <v>8</v>
      </c>
      <c r="E10" s="29" t="s">
        <v>0</v>
      </c>
      <c r="F10" s="29"/>
      <c r="G10" s="29"/>
      <c r="H10" s="35" t="s">
        <v>5</v>
      </c>
      <c r="I10" s="35" t="s">
        <v>6</v>
      </c>
      <c r="J10" s="35" t="s">
        <v>12</v>
      </c>
      <c r="K10" s="33" t="s">
        <v>4</v>
      </c>
      <c r="L10" s="36" t="s">
        <v>7</v>
      </c>
      <c r="M10" s="36" t="s">
        <v>295</v>
      </c>
    </row>
    <row r="11" spans="1:13" s="4" customFormat="1" ht="2.25" customHeight="1" x14ac:dyDescent="0.25">
      <c r="A11" s="33"/>
      <c r="B11" s="34"/>
      <c r="C11" s="33"/>
      <c r="D11" s="35"/>
      <c r="E11" s="29"/>
      <c r="F11" s="29"/>
      <c r="G11" s="29"/>
      <c r="H11" s="35"/>
      <c r="I11" s="35"/>
      <c r="J11" s="35"/>
      <c r="K11" s="33"/>
      <c r="L11" s="36"/>
      <c r="M11" s="36"/>
    </row>
    <row r="12" spans="1:13" s="4" customFormat="1" ht="3.75" hidden="1" customHeight="1" x14ac:dyDescent="0.25">
      <c r="A12" s="33"/>
      <c r="B12" s="34"/>
      <c r="C12" s="33"/>
      <c r="D12" s="35"/>
      <c r="E12" s="29"/>
      <c r="F12" s="29"/>
      <c r="G12" s="29"/>
      <c r="H12" s="35"/>
      <c r="I12" s="35"/>
      <c r="J12" s="35"/>
      <c r="K12" s="33"/>
      <c r="L12" s="36"/>
      <c r="M12" s="36"/>
    </row>
    <row r="13" spans="1:13" s="4" customFormat="1" ht="32.25" hidden="1" customHeight="1" x14ac:dyDescent="0.25">
      <c r="A13" s="33"/>
      <c r="B13" s="34"/>
      <c r="C13" s="33"/>
      <c r="D13" s="35"/>
      <c r="E13" s="29"/>
      <c r="F13" s="29"/>
      <c r="G13" s="29"/>
      <c r="H13" s="35"/>
      <c r="I13" s="35"/>
      <c r="J13" s="35"/>
      <c r="K13" s="33"/>
      <c r="L13" s="36"/>
      <c r="M13" s="36"/>
    </row>
    <row r="14" spans="1:13" s="4" customFormat="1" x14ac:dyDescent="0.25">
      <c r="A14" s="33"/>
      <c r="B14" s="34"/>
      <c r="C14" s="33"/>
      <c r="D14" s="35"/>
      <c r="E14" s="29"/>
      <c r="F14" s="29"/>
      <c r="G14" s="29"/>
      <c r="H14" s="35"/>
      <c r="I14" s="35"/>
      <c r="J14" s="35"/>
      <c r="K14" s="33"/>
      <c r="L14" s="36"/>
      <c r="M14" s="36"/>
    </row>
    <row r="15" spans="1:13" s="4" customFormat="1" ht="71.25" customHeight="1" x14ac:dyDescent="0.25">
      <c r="A15" s="33"/>
      <c r="B15" s="34"/>
      <c r="C15" s="33"/>
      <c r="D15" s="35"/>
      <c r="E15" s="7" t="s">
        <v>292</v>
      </c>
      <c r="F15" s="7" t="s">
        <v>293</v>
      </c>
      <c r="G15" s="7" t="s">
        <v>294</v>
      </c>
      <c r="H15" s="35"/>
      <c r="I15" s="35"/>
      <c r="J15" s="35"/>
      <c r="K15" s="33"/>
      <c r="L15" s="36"/>
      <c r="M15" s="36"/>
    </row>
    <row r="16" spans="1:13" s="4" customFormat="1" ht="16.5" customHeight="1" x14ac:dyDescent="0.25">
      <c r="A16" s="33"/>
      <c r="B16" s="34"/>
      <c r="C16" s="33"/>
      <c r="D16" s="35"/>
      <c r="E16" s="36" t="s">
        <v>4</v>
      </c>
      <c r="F16" s="36"/>
      <c r="G16" s="36"/>
      <c r="H16" s="35"/>
      <c r="I16" s="35"/>
      <c r="J16" s="35"/>
      <c r="K16" s="33"/>
      <c r="L16" s="36"/>
      <c r="M16" s="36"/>
    </row>
    <row r="17" spans="1:13" s="4" customFormat="1" ht="51" x14ac:dyDescent="0.25">
      <c r="A17" s="16" t="s">
        <v>1</v>
      </c>
      <c r="B17" s="20" t="s">
        <v>155</v>
      </c>
      <c r="C17" s="17" t="s">
        <v>296</v>
      </c>
      <c r="D17" s="12">
        <v>1</v>
      </c>
      <c r="E17" s="8">
        <v>4350</v>
      </c>
      <c r="F17" s="8">
        <v>4400</v>
      </c>
      <c r="G17" s="8">
        <v>5250</v>
      </c>
      <c r="H17" s="9">
        <f>ROUND(AVERAGE(E17:G17),2)</f>
        <v>4666.67</v>
      </c>
      <c r="I17" s="9">
        <f>STDEV(E17:G17)</f>
        <v>505.79969684978391</v>
      </c>
      <c r="J17" s="10">
        <f>I17/H17*100</f>
        <v>10.838557190668805</v>
      </c>
      <c r="K17" s="10">
        <f>H17</f>
        <v>4666.67</v>
      </c>
      <c r="L17" s="11">
        <f>K17*D17</f>
        <v>4666.67</v>
      </c>
      <c r="M17" s="11">
        <f>MIN(E17:G17)</f>
        <v>4350</v>
      </c>
    </row>
    <row r="18" spans="1:13" s="4" customFormat="1" ht="38.25" x14ac:dyDescent="0.25">
      <c r="A18" s="16" t="s">
        <v>19</v>
      </c>
      <c r="B18" s="18" t="s">
        <v>156</v>
      </c>
      <c r="C18" s="17" t="s">
        <v>291</v>
      </c>
      <c r="D18" s="12">
        <v>1</v>
      </c>
      <c r="E18" s="8">
        <v>52540</v>
      </c>
      <c r="F18" s="8">
        <v>53000</v>
      </c>
      <c r="G18" s="8">
        <v>52950</v>
      </c>
      <c r="H18" s="9">
        <f t="shared" ref="H18:H81" si="0">ROUND(AVERAGE(E18:G18),2)</f>
        <v>52830</v>
      </c>
      <c r="I18" s="9">
        <f t="shared" ref="I18:I81" si="1">STDEV(E18:G18)</f>
        <v>252.38858928247924</v>
      </c>
      <c r="J18" s="10">
        <f t="shared" ref="J18:J81" si="2">I18/H18*100</f>
        <v>0.4777372502034436</v>
      </c>
      <c r="K18" s="10">
        <f t="shared" ref="K18:K81" si="3">H18</f>
        <v>52830</v>
      </c>
      <c r="L18" s="11">
        <f t="shared" ref="L18:L81" si="4">K18*D18</f>
        <v>52830</v>
      </c>
      <c r="M18" s="11">
        <f t="shared" ref="M18:M81" si="5">MIN(E18:G18)</f>
        <v>52540</v>
      </c>
    </row>
    <row r="19" spans="1:13" s="4" customFormat="1" ht="51" x14ac:dyDescent="0.25">
      <c r="A19" s="16" t="s">
        <v>20</v>
      </c>
      <c r="B19" s="18" t="s">
        <v>157</v>
      </c>
      <c r="C19" s="17" t="s">
        <v>291</v>
      </c>
      <c r="D19" s="12">
        <v>1</v>
      </c>
      <c r="E19" s="8">
        <v>51400</v>
      </c>
      <c r="F19" s="8">
        <v>52000</v>
      </c>
      <c r="G19" s="8">
        <v>50050</v>
      </c>
      <c r="H19" s="9">
        <f t="shared" si="0"/>
        <v>51150</v>
      </c>
      <c r="I19" s="9">
        <f t="shared" si="1"/>
        <v>998.749217771909</v>
      </c>
      <c r="J19" s="10">
        <f t="shared" si="2"/>
        <v>1.9525888910496756</v>
      </c>
      <c r="K19" s="10">
        <f t="shared" si="3"/>
        <v>51150</v>
      </c>
      <c r="L19" s="11">
        <f t="shared" si="4"/>
        <v>51150</v>
      </c>
      <c r="M19" s="11">
        <f t="shared" si="5"/>
        <v>50050</v>
      </c>
    </row>
    <row r="20" spans="1:13" s="4" customFormat="1" ht="51" x14ac:dyDescent="0.25">
      <c r="A20" s="16" t="s">
        <v>21</v>
      </c>
      <c r="B20" s="18" t="s">
        <v>158</v>
      </c>
      <c r="C20" s="17" t="s">
        <v>291</v>
      </c>
      <c r="D20" s="12">
        <v>1</v>
      </c>
      <c r="E20" s="8">
        <v>24450</v>
      </c>
      <c r="F20" s="8">
        <v>25000</v>
      </c>
      <c r="G20" s="8">
        <v>25500</v>
      </c>
      <c r="H20" s="9">
        <f t="shared" si="0"/>
        <v>24983.33</v>
      </c>
      <c r="I20" s="9">
        <f t="shared" si="1"/>
        <v>525.19837521962438</v>
      </c>
      <c r="J20" s="10">
        <f t="shared" si="2"/>
        <v>2.1021952446676417</v>
      </c>
      <c r="K20" s="10">
        <f t="shared" si="3"/>
        <v>24983.33</v>
      </c>
      <c r="L20" s="11">
        <f t="shared" si="4"/>
        <v>24983.33</v>
      </c>
      <c r="M20" s="11">
        <f t="shared" si="5"/>
        <v>24450</v>
      </c>
    </row>
    <row r="21" spans="1:13" s="4" customFormat="1" ht="51" x14ac:dyDescent="0.25">
      <c r="A21" s="16" t="s">
        <v>22</v>
      </c>
      <c r="B21" s="18" t="s">
        <v>159</v>
      </c>
      <c r="C21" s="17" t="s">
        <v>291</v>
      </c>
      <c r="D21" s="12">
        <v>1</v>
      </c>
      <c r="E21" s="8">
        <v>11500</v>
      </c>
      <c r="F21" s="8">
        <v>12500</v>
      </c>
      <c r="G21" s="8">
        <v>12250</v>
      </c>
      <c r="H21" s="9">
        <f t="shared" si="0"/>
        <v>12083.33</v>
      </c>
      <c r="I21" s="9">
        <f t="shared" si="1"/>
        <v>520.41649986653317</v>
      </c>
      <c r="J21" s="10">
        <f t="shared" si="2"/>
        <v>4.3068963594185803</v>
      </c>
      <c r="K21" s="10">
        <f t="shared" si="3"/>
        <v>12083.33</v>
      </c>
      <c r="L21" s="11">
        <f t="shared" si="4"/>
        <v>12083.33</v>
      </c>
      <c r="M21" s="11">
        <f t="shared" si="5"/>
        <v>11500</v>
      </c>
    </row>
    <row r="22" spans="1:13" s="4" customFormat="1" ht="51" x14ac:dyDescent="0.25">
      <c r="A22" s="16" t="s">
        <v>23</v>
      </c>
      <c r="B22" s="18" t="s">
        <v>160</v>
      </c>
      <c r="C22" s="17" t="s">
        <v>291</v>
      </c>
      <c r="D22" s="12">
        <v>1</v>
      </c>
      <c r="E22" s="8">
        <v>39000</v>
      </c>
      <c r="F22" s="8">
        <v>41000</v>
      </c>
      <c r="G22" s="8">
        <v>39950</v>
      </c>
      <c r="H22" s="9">
        <f t="shared" si="0"/>
        <v>39983.33</v>
      </c>
      <c r="I22" s="9">
        <f t="shared" si="1"/>
        <v>1000.4165798972613</v>
      </c>
      <c r="J22" s="10">
        <f t="shared" si="2"/>
        <v>2.5020841933307234</v>
      </c>
      <c r="K22" s="10">
        <f t="shared" si="3"/>
        <v>39983.33</v>
      </c>
      <c r="L22" s="11">
        <f t="shared" si="4"/>
        <v>39983.33</v>
      </c>
      <c r="M22" s="11">
        <f t="shared" si="5"/>
        <v>39000</v>
      </c>
    </row>
    <row r="23" spans="1:13" s="4" customFormat="1" ht="63.75" x14ac:dyDescent="0.25">
      <c r="A23" s="16" t="s">
        <v>24</v>
      </c>
      <c r="B23" s="18" t="s">
        <v>161</v>
      </c>
      <c r="C23" s="17" t="s">
        <v>291</v>
      </c>
      <c r="D23" s="12">
        <v>1</v>
      </c>
      <c r="E23" s="8">
        <v>16350</v>
      </c>
      <c r="F23" s="8">
        <v>16550</v>
      </c>
      <c r="G23" s="8">
        <v>1700</v>
      </c>
      <c r="H23" s="9">
        <f t="shared" si="0"/>
        <v>11533.33</v>
      </c>
      <c r="I23" s="9">
        <f t="shared" si="1"/>
        <v>8516.5035861751003</v>
      </c>
      <c r="J23" s="10">
        <f t="shared" si="2"/>
        <v>73.842537984910692</v>
      </c>
      <c r="K23" s="10">
        <f t="shared" si="3"/>
        <v>11533.33</v>
      </c>
      <c r="L23" s="11">
        <f t="shared" si="4"/>
        <v>11533.33</v>
      </c>
      <c r="M23" s="11">
        <f t="shared" si="5"/>
        <v>1700</v>
      </c>
    </row>
    <row r="24" spans="1:13" s="4" customFormat="1" ht="63.75" x14ac:dyDescent="0.25">
      <c r="A24" s="16" t="s">
        <v>25</v>
      </c>
      <c r="B24" s="18" t="s">
        <v>162</v>
      </c>
      <c r="C24" s="17" t="s">
        <v>291</v>
      </c>
      <c r="D24" s="12">
        <v>1</v>
      </c>
      <c r="E24" s="8">
        <v>10650</v>
      </c>
      <c r="F24" s="8">
        <v>11000</v>
      </c>
      <c r="G24" s="8">
        <v>11150</v>
      </c>
      <c r="H24" s="9">
        <f t="shared" si="0"/>
        <v>10933.33</v>
      </c>
      <c r="I24" s="9">
        <f t="shared" si="1"/>
        <v>256.58007197234417</v>
      </c>
      <c r="J24" s="10">
        <f t="shared" si="2"/>
        <v>2.3467696664451196</v>
      </c>
      <c r="K24" s="10">
        <f t="shared" si="3"/>
        <v>10933.33</v>
      </c>
      <c r="L24" s="11">
        <f t="shared" si="4"/>
        <v>10933.33</v>
      </c>
      <c r="M24" s="11">
        <f t="shared" si="5"/>
        <v>10650</v>
      </c>
    </row>
    <row r="25" spans="1:13" s="4" customFormat="1" ht="63.75" x14ac:dyDescent="0.25">
      <c r="A25" s="16" t="s">
        <v>26</v>
      </c>
      <c r="B25" s="18" t="s">
        <v>163</v>
      </c>
      <c r="C25" s="17" t="s">
        <v>291</v>
      </c>
      <c r="D25" s="12">
        <v>1</v>
      </c>
      <c r="E25" s="8">
        <v>22175</v>
      </c>
      <c r="F25" s="8">
        <v>23250</v>
      </c>
      <c r="G25" s="8">
        <v>23500</v>
      </c>
      <c r="H25" s="9">
        <f t="shared" si="0"/>
        <v>22975</v>
      </c>
      <c r="I25" s="9">
        <f t="shared" si="1"/>
        <v>704.00639201643617</v>
      </c>
      <c r="J25" s="10">
        <f t="shared" si="2"/>
        <v>3.0642280392445533</v>
      </c>
      <c r="K25" s="10">
        <f t="shared" si="3"/>
        <v>22975</v>
      </c>
      <c r="L25" s="11">
        <f t="shared" si="4"/>
        <v>22975</v>
      </c>
      <c r="M25" s="11">
        <f t="shared" si="5"/>
        <v>22175</v>
      </c>
    </row>
    <row r="26" spans="1:13" s="4" customFormat="1" ht="51" x14ac:dyDescent="0.25">
      <c r="A26" s="16" t="s">
        <v>27</v>
      </c>
      <c r="B26" s="18" t="s">
        <v>164</v>
      </c>
      <c r="C26" s="17" t="s">
        <v>291</v>
      </c>
      <c r="D26" s="12">
        <v>1</v>
      </c>
      <c r="E26" s="8">
        <v>33000</v>
      </c>
      <c r="F26" s="8">
        <v>34500</v>
      </c>
      <c r="G26" s="8">
        <v>33950</v>
      </c>
      <c r="H26" s="9">
        <f t="shared" si="0"/>
        <v>33816.67</v>
      </c>
      <c r="I26" s="9">
        <f t="shared" si="1"/>
        <v>758.83682918881402</v>
      </c>
      <c r="J26" s="10">
        <f t="shared" si="2"/>
        <v>2.2439726596049052</v>
      </c>
      <c r="K26" s="10">
        <f t="shared" si="3"/>
        <v>33816.67</v>
      </c>
      <c r="L26" s="11">
        <f t="shared" si="4"/>
        <v>33816.67</v>
      </c>
      <c r="M26" s="11">
        <f t="shared" si="5"/>
        <v>33000</v>
      </c>
    </row>
    <row r="27" spans="1:13" s="4" customFormat="1" ht="38.25" x14ac:dyDescent="0.25">
      <c r="A27" s="16" t="s">
        <v>28</v>
      </c>
      <c r="B27" s="18" t="s">
        <v>165</v>
      </c>
      <c r="C27" s="17" t="s">
        <v>291</v>
      </c>
      <c r="D27" s="12">
        <v>1</v>
      </c>
      <c r="E27" s="8">
        <v>110850</v>
      </c>
      <c r="F27" s="8">
        <v>111000</v>
      </c>
      <c r="G27" s="8">
        <v>115000</v>
      </c>
      <c r="H27" s="9">
        <f t="shared" si="0"/>
        <v>112283.33</v>
      </c>
      <c r="I27" s="9">
        <f t="shared" si="1"/>
        <v>2353.8974772350075</v>
      </c>
      <c r="J27" s="10">
        <f t="shared" si="2"/>
        <v>2.0963908687380464</v>
      </c>
      <c r="K27" s="10">
        <f t="shared" si="3"/>
        <v>112283.33</v>
      </c>
      <c r="L27" s="11">
        <f t="shared" si="4"/>
        <v>112283.33</v>
      </c>
      <c r="M27" s="11">
        <f t="shared" si="5"/>
        <v>110850</v>
      </c>
    </row>
    <row r="28" spans="1:13" s="4" customFormat="1" ht="38.25" x14ac:dyDescent="0.25">
      <c r="A28" s="16" t="s">
        <v>29</v>
      </c>
      <c r="B28" s="18" t="s">
        <v>166</v>
      </c>
      <c r="C28" s="17" t="s">
        <v>291</v>
      </c>
      <c r="D28" s="12">
        <v>1</v>
      </c>
      <c r="E28" s="8">
        <v>8000</v>
      </c>
      <c r="F28" s="8">
        <v>8550</v>
      </c>
      <c r="G28" s="8">
        <v>8250</v>
      </c>
      <c r="H28" s="9">
        <f t="shared" si="0"/>
        <v>8266.67</v>
      </c>
      <c r="I28" s="9">
        <f t="shared" si="1"/>
        <v>275.37852736430511</v>
      </c>
      <c r="J28" s="10">
        <f t="shared" si="2"/>
        <v>3.3311905200559004</v>
      </c>
      <c r="K28" s="10">
        <f t="shared" si="3"/>
        <v>8266.67</v>
      </c>
      <c r="L28" s="11">
        <f t="shared" si="4"/>
        <v>8266.67</v>
      </c>
      <c r="M28" s="11">
        <f t="shared" si="5"/>
        <v>8000</v>
      </c>
    </row>
    <row r="29" spans="1:13" s="4" customFormat="1" ht="51" x14ac:dyDescent="0.25">
      <c r="A29" s="16" t="s">
        <v>30</v>
      </c>
      <c r="B29" s="18" t="s">
        <v>167</v>
      </c>
      <c r="C29" s="17" t="s">
        <v>291</v>
      </c>
      <c r="D29" s="12">
        <v>1</v>
      </c>
      <c r="E29" s="8">
        <v>8225</v>
      </c>
      <c r="F29" s="8">
        <v>8500</v>
      </c>
      <c r="G29" s="8">
        <v>8250</v>
      </c>
      <c r="H29" s="9">
        <f t="shared" si="0"/>
        <v>8325</v>
      </c>
      <c r="I29" s="9">
        <f t="shared" si="1"/>
        <v>152.0690632574555</v>
      </c>
      <c r="J29" s="10">
        <f t="shared" si="2"/>
        <v>1.82665541450397</v>
      </c>
      <c r="K29" s="10">
        <f t="shared" si="3"/>
        <v>8325</v>
      </c>
      <c r="L29" s="11">
        <f t="shared" si="4"/>
        <v>8325</v>
      </c>
      <c r="M29" s="11">
        <f t="shared" si="5"/>
        <v>8225</v>
      </c>
    </row>
    <row r="30" spans="1:13" s="4" customFormat="1" ht="51" x14ac:dyDescent="0.25">
      <c r="A30" s="16" t="s">
        <v>31</v>
      </c>
      <c r="B30" s="18" t="s">
        <v>168</v>
      </c>
      <c r="C30" s="17" t="s">
        <v>291</v>
      </c>
      <c r="D30" s="12">
        <v>1</v>
      </c>
      <c r="E30" s="8">
        <v>13625</v>
      </c>
      <c r="F30" s="8">
        <v>14000</v>
      </c>
      <c r="G30" s="8">
        <v>13950</v>
      </c>
      <c r="H30" s="9">
        <f t="shared" si="0"/>
        <v>13858.33</v>
      </c>
      <c r="I30" s="9">
        <f t="shared" si="1"/>
        <v>203.61319538117695</v>
      </c>
      <c r="J30" s="10">
        <f t="shared" si="2"/>
        <v>1.4692477043134125</v>
      </c>
      <c r="K30" s="10">
        <f t="shared" si="3"/>
        <v>13858.33</v>
      </c>
      <c r="L30" s="11">
        <f t="shared" si="4"/>
        <v>13858.33</v>
      </c>
      <c r="M30" s="11">
        <f t="shared" si="5"/>
        <v>13625</v>
      </c>
    </row>
    <row r="31" spans="1:13" s="4" customFormat="1" ht="76.5" x14ac:dyDescent="0.25">
      <c r="A31" s="16" t="s">
        <v>32</v>
      </c>
      <c r="B31" s="18" t="s">
        <v>169</v>
      </c>
      <c r="C31" s="17" t="s">
        <v>291</v>
      </c>
      <c r="D31" s="12">
        <v>1</v>
      </c>
      <c r="E31" s="8">
        <v>5250</v>
      </c>
      <c r="F31" s="8">
        <v>6500</v>
      </c>
      <c r="G31" s="8">
        <v>5657</v>
      </c>
      <c r="H31" s="9">
        <f t="shared" si="0"/>
        <v>5802.33</v>
      </c>
      <c r="I31" s="9">
        <f t="shared" si="1"/>
        <v>637.54712244141865</v>
      </c>
      <c r="J31" s="10">
        <f t="shared" si="2"/>
        <v>10.987777710702746</v>
      </c>
      <c r="K31" s="10">
        <f t="shared" si="3"/>
        <v>5802.33</v>
      </c>
      <c r="L31" s="11">
        <f t="shared" si="4"/>
        <v>5802.33</v>
      </c>
      <c r="M31" s="11">
        <f t="shared" si="5"/>
        <v>5250</v>
      </c>
    </row>
    <row r="32" spans="1:13" s="4" customFormat="1" ht="76.5" x14ac:dyDescent="0.25">
      <c r="A32" s="16" t="s">
        <v>33</v>
      </c>
      <c r="B32" s="18" t="s">
        <v>170</v>
      </c>
      <c r="C32" s="17" t="s">
        <v>291</v>
      </c>
      <c r="D32" s="12">
        <v>1</v>
      </c>
      <c r="E32" s="8">
        <v>3625</v>
      </c>
      <c r="F32" s="8">
        <v>4000</v>
      </c>
      <c r="G32" s="8">
        <v>3594</v>
      </c>
      <c r="H32" s="9">
        <f t="shared" si="0"/>
        <v>3739.67</v>
      </c>
      <c r="I32" s="9">
        <f t="shared" si="1"/>
        <v>225.98746277909609</v>
      </c>
      <c r="J32" s="10">
        <f t="shared" si="2"/>
        <v>6.0429787328586766</v>
      </c>
      <c r="K32" s="10">
        <f t="shared" si="3"/>
        <v>3739.67</v>
      </c>
      <c r="L32" s="11">
        <f t="shared" si="4"/>
        <v>3739.67</v>
      </c>
      <c r="M32" s="11">
        <f t="shared" si="5"/>
        <v>3594</v>
      </c>
    </row>
    <row r="33" spans="1:13" s="4" customFormat="1" ht="63.75" x14ac:dyDescent="0.25">
      <c r="A33" s="16" t="s">
        <v>34</v>
      </c>
      <c r="B33" s="18" t="s">
        <v>171</v>
      </c>
      <c r="C33" s="17" t="s">
        <v>291</v>
      </c>
      <c r="D33" s="12">
        <v>1</v>
      </c>
      <c r="E33" s="8">
        <v>2800</v>
      </c>
      <c r="F33" s="8">
        <v>2900</v>
      </c>
      <c r="G33" s="8">
        <v>2895</v>
      </c>
      <c r="H33" s="9">
        <f t="shared" si="0"/>
        <v>2865</v>
      </c>
      <c r="I33" s="9">
        <f t="shared" si="1"/>
        <v>56.347138347923227</v>
      </c>
      <c r="J33" s="10">
        <f t="shared" si="2"/>
        <v>1.9667413035924337</v>
      </c>
      <c r="K33" s="10">
        <f t="shared" si="3"/>
        <v>2865</v>
      </c>
      <c r="L33" s="11">
        <f t="shared" si="4"/>
        <v>2865</v>
      </c>
      <c r="M33" s="11">
        <f t="shared" si="5"/>
        <v>2800</v>
      </c>
    </row>
    <row r="34" spans="1:13" s="4" customFormat="1" ht="51" x14ac:dyDescent="0.25">
      <c r="A34" s="16" t="s">
        <v>35</v>
      </c>
      <c r="B34" s="18" t="s">
        <v>172</v>
      </c>
      <c r="C34" s="17" t="s">
        <v>291</v>
      </c>
      <c r="D34" s="12">
        <v>1</v>
      </c>
      <c r="E34" s="8">
        <v>6850</v>
      </c>
      <c r="F34" s="8">
        <v>7000</v>
      </c>
      <c r="G34" s="8">
        <v>6957</v>
      </c>
      <c r="H34" s="9">
        <f t="shared" si="0"/>
        <v>6935.67</v>
      </c>
      <c r="I34" s="9">
        <f t="shared" si="1"/>
        <v>77.24204381898069</v>
      </c>
      <c r="J34" s="10">
        <f t="shared" si="2"/>
        <v>1.1136926038721664</v>
      </c>
      <c r="K34" s="10">
        <f t="shared" si="3"/>
        <v>6935.67</v>
      </c>
      <c r="L34" s="11">
        <f t="shared" si="4"/>
        <v>6935.67</v>
      </c>
      <c r="M34" s="11">
        <f t="shared" si="5"/>
        <v>6850</v>
      </c>
    </row>
    <row r="35" spans="1:13" s="4" customFormat="1" ht="51" x14ac:dyDescent="0.25">
      <c r="A35" s="16" t="s">
        <v>36</v>
      </c>
      <c r="B35" s="18" t="s">
        <v>173</v>
      </c>
      <c r="C35" s="17" t="s">
        <v>291</v>
      </c>
      <c r="D35" s="12">
        <v>1</v>
      </c>
      <c r="E35" s="8">
        <v>83650</v>
      </c>
      <c r="F35" s="8">
        <v>85000</v>
      </c>
      <c r="G35" s="8">
        <v>84554</v>
      </c>
      <c r="H35" s="9">
        <f t="shared" si="0"/>
        <v>84401.33</v>
      </c>
      <c r="I35" s="9">
        <f t="shared" si="1"/>
        <v>687.82652851815283</v>
      </c>
      <c r="J35" s="10">
        <f t="shared" si="2"/>
        <v>0.81494749966398961</v>
      </c>
      <c r="K35" s="10">
        <f t="shared" si="3"/>
        <v>84401.33</v>
      </c>
      <c r="L35" s="11">
        <f t="shared" si="4"/>
        <v>84401.33</v>
      </c>
      <c r="M35" s="11">
        <f t="shared" si="5"/>
        <v>83650</v>
      </c>
    </row>
    <row r="36" spans="1:13" s="4" customFormat="1" ht="51" x14ac:dyDescent="0.25">
      <c r="A36" s="16" t="s">
        <v>37</v>
      </c>
      <c r="B36" s="18" t="s">
        <v>174</v>
      </c>
      <c r="C36" s="17" t="s">
        <v>291</v>
      </c>
      <c r="D36" s="12">
        <v>1</v>
      </c>
      <c r="E36" s="8">
        <v>9275</v>
      </c>
      <c r="F36" s="8">
        <v>10000</v>
      </c>
      <c r="G36" s="8">
        <v>9855</v>
      </c>
      <c r="H36" s="9">
        <f t="shared" si="0"/>
        <v>9710</v>
      </c>
      <c r="I36" s="9">
        <f t="shared" si="1"/>
        <v>383.63394010436565</v>
      </c>
      <c r="J36" s="10">
        <f t="shared" si="2"/>
        <v>3.9509159639996461</v>
      </c>
      <c r="K36" s="10">
        <f t="shared" si="3"/>
        <v>9710</v>
      </c>
      <c r="L36" s="11">
        <f t="shared" si="4"/>
        <v>9710</v>
      </c>
      <c r="M36" s="11">
        <f t="shared" si="5"/>
        <v>9275</v>
      </c>
    </row>
    <row r="37" spans="1:13" s="4" customFormat="1" ht="38.25" x14ac:dyDescent="0.25">
      <c r="A37" s="16" t="s">
        <v>38</v>
      </c>
      <c r="B37" s="18" t="s">
        <v>175</v>
      </c>
      <c r="C37" s="17" t="s">
        <v>291</v>
      </c>
      <c r="D37" s="12">
        <v>1</v>
      </c>
      <c r="E37" s="8">
        <v>6475</v>
      </c>
      <c r="F37" s="8">
        <v>6500</v>
      </c>
      <c r="G37" s="8">
        <v>6555</v>
      </c>
      <c r="H37" s="9">
        <f t="shared" si="0"/>
        <v>6510</v>
      </c>
      <c r="I37" s="9">
        <f t="shared" si="1"/>
        <v>40.926763859362246</v>
      </c>
      <c r="J37" s="10">
        <f t="shared" si="2"/>
        <v>0.62867532810080262</v>
      </c>
      <c r="K37" s="10">
        <f t="shared" si="3"/>
        <v>6510</v>
      </c>
      <c r="L37" s="11">
        <f t="shared" si="4"/>
        <v>6510</v>
      </c>
      <c r="M37" s="11">
        <f t="shared" si="5"/>
        <v>6475</v>
      </c>
    </row>
    <row r="38" spans="1:13" s="4" customFormat="1" ht="63.75" x14ac:dyDescent="0.25">
      <c r="A38" s="16" t="s">
        <v>39</v>
      </c>
      <c r="B38" s="18" t="s">
        <v>176</v>
      </c>
      <c r="C38" s="17" t="s">
        <v>291</v>
      </c>
      <c r="D38" s="12">
        <v>1</v>
      </c>
      <c r="E38" s="8">
        <v>4300</v>
      </c>
      <c r="F38" s="8">
        <v>4500</v>
      </c>
      <c r="G38" s="8">
        <v>4650</v>
      </c>
      <c r="H38" s="9">
        <f t="shared" si="0"/>
        <v>4483.33</v>
      </c>
      <c r="I38" s="9">
        <f t="shared" si="1"/>
        <v>175.59422921421233</v>
      </c>
      <c r="J38" s="10">
        <f t="shared" si="2"/>
        <v>3.9166028200960525</v>
      </c>
      <c r="K38" s="10">
        <f t="shared" si="3"/>
        <v>4483.33</v>
      </c>
      <c r="L38" s="11">
        <f t="shared" si="4"/>
        <v>4483.33</v>
      </c>
      <c r="M38" s="11">
        <f t="shared" si="5"/>
        <v>4300</v>
      </c>
    </row>
    <row r="39" spans="1:13" s="4" customFormat="1" ht="51" x14ac:dyDescent="0.25">
      <c r="A39" s="16" t="s">
        <v>40</v>
      </c>
      <c r="B39" s="18" t="s">
        <v>177</v>
      </c>
      <c r="C39" s="17" t="s">
        <v>291</v>
      </c>
      <c r="D39" s="12">
        <v>1</v>
      </c>
      <c r="E39" s="8">
        <v>55400</v>
      </c>
      <c r="F39" s="8">
        <v>55500</v>
      </c>
      <c r="G39" s="8">
        <v>56554</v>
      </c>
      <c r="H39" s="9">
        <f t="shared" si="0"/>
        <v>55818</v>
      </c>
      <c r="I39" s="9">
        <f t="shared" si="1"/>
        <v>639.352797757232</v>
      </c>
      <c r="J39" s="10">
        <f t="shared" si="2"/>
        <v>1.1454240527378838</v>
      </c>
      <c r="K39" s="10">
        <f t="shared" si="3"/>
        <v>55818</v>
      </c>
      <c r="L39" s="11">
        <f t="shared" si="4"/>
        <v>55818</v>
      </c>
      <c r="M39" s="11">
        <f t="shared" si="5"/>
        <v>55400</v>
      </c>
    </row>
    <row r="40" spans="1:13" s="4" customFormat="1" ht="51" x14ac:dyDescent="0.25">
      <c r="A40" s="16" t="s">
        <v>41</v>
      </c>
      <c r="B40" s="18" t="s">
        <v>178</v>
      </c>
      <c r="C40" s="17" t="s">
        <v>291</v>
      </c>
      <c r="D40" s="12">
        <v>1</v>
      </c>
      <c r="E40" s="8">
        <v>46800</v>
      </c>
      <c r="F40" s="8">
        <v>47000</v>
      </c>
      <c r="G40" s="8">
        <v>48555</v>
      </c>
      <c r="H40" s="9">
        <f t="shared" si="0"/>
        <v>47451.67</v>
      </c>
      <c r="I40" s="9">
        <f t="shared" si="1"/>
        <v>960.73322693312389</v>
      </c>
      <c r="J40" s="10">
        <f t="shared" si="2"/>
        <v>2.0246563017342147</v>
      </c>
      <c r="K40" s="10">
        <f t="shared" si="3"/>
        <v>47451.67</v>
      </c>
      <c r="L40" s="11">
        <f t="shared" si="4"/>
        <v>47451.67</v>
      </c>
      <c r="M40" s="11">
        <f t="shared" si="5"/>
        <v>46800</v>
      </c>
    </row>
    <row r="41" spans="1:13" s="4" customFormat="1" ht="38.25" x14ac:dyDescent="0.25">
      <c r="A41" s="16" t="s">
        <v>42</v>
      </c>
      <c r="B41" s="18" t="s">
        <v>179</v>
      </c>
      <c r="C41" s="17" t="s">
        <v>291</v>
      </c>
      <c r="D41" s="12">
        <v>1</v>
      </c>
      <c r="E41" s="8">
        <v>34410</v>
      </c>
      <c r="F41" s="8">
        <v>35500</v>
      </c>
      <c r="G41" s="8">
        <v>35560</v>
      </c>
      <c r="H41" s="9">
        <f t="shared" si="0"/>
        <v>35156.67</v>
      </c>
      <c r="I41" s="9">
        <f t="shared" si="1"/>
        <v>647.32784069073784</v>
      </c>
      <c r="J41" s="10">
        <f t="shared" si="2"/>
        <v>1.8412660831948473</v>
      </c>
      <c r="K41" s="10">
        <f t="shared" si="3"/>
        <v>35156.67</v>
      </c>
      <c r="L41" s="11">
        <f t="shared" si="4"/>
        <v>35156.67</v>
      </c>
      <c r="M41" s="11">
        <f t="shared" si="5"/>
        <v>34410</v>
      </c>
    </row>
    <row r="42" spans="1:13" s="4" customFormat="1" ht="38.25" x14ac:dyDescent="0.25">
      <c r="A42" s="16" t="s">
        <v>43</v>
      </c>
      <c r="B42" s="18" t="s">
        <v>180</v>
      </c>
      <c r="C42" s="17" t="s">
        <v>291</v>
      </c>
      <c r="D42" s="12">
        <v>1</v>
      </c>
      <c r="E42" s="8">
        <v>34410</v>
      </c>
      <c r="F42" s="8">
        <v>35000</v>
      </c>
      <c r="G42" s="8">
        <v>35560</v>
      </c>
      <c r="H42" s="9">
        <f t="shared" si="0"/>
        <v>34990</v>
      </c>
      <c r="I42" s="9">
        <f t="shared" si="1"/>
        <v>575.06521369319501</v>
      </c>
      <c r="J42" s="10">
        <f t="shared" si="2"/>
        <v>1.6435130428499429</v>
      </c>
      <c r="K42" s="10">
        <f t="shared" si="3"/>
        <v>34990</v>
      </c>
      <c r="L42" s="11">
        <f t="shared" si="4"/>
        <v>34990</v>
      </c>
      <c r="M42" s="11">
        <f t="shared" si="5"/>
        <v>34410</v>
      </c>
    </row>
    <row r="43" spans="1:13" s="4" customFormat="1" ht="38.25" x14ac:dyDescent="0.25">
      <c r="A43" s="16" t="s">
        <v>44</v>
      </c>
      <c r="B43" s="18" t="s">
        <v>181</v>
      </c>
      <c r="C43" s="17" t="s">
        <v>291</v>
      </c>
      <c r="D43" s="12">
        <v>1</v>
      </c>
      <c r="E43" s="8">
        <v>34410</v>
      </c>
      <c r="F43" s="8">
        <v>35000</v>
      </c>
      <c r="G43" s="8">
        <v>35520</v>
      </c>
      <c r="H43" s="9">
        <f t="shared" si="0"/>
        <v>34976.67</v>
      </c>
      <c r="I43" s="9">
        <f t="shared" si="1"/>
        <v>555.36774603260255</v>
      </c>
      <c r="J43" s="10">
        <f t="shared" si="2"/>
        <v>1.5878233863675491</v>
      </c>
      <c r="K43" s="10">
        <f t="shared" si="3"/>
        <v>34976.67</v>
      </c>
      <c r="L43" s="11">
        <f t="shared" si="4"/>
        <v>34976.67</v>
      </c>
      <c r="M43" s="11">
        <f t="shared" si="5"/>
        <v>34410</v>
      </c>
    </row>
    <row r="44" spans="1:13" s="4" customFormat="1" ht="38.25" x14ac:dyDescent="0.25">
      <c r="A44" s="16" t="s">
        <v>45</v>
      </c>
      <c r="B44" s="21" t="s">
        <v>182</v>
      </c>
      <c r="C44" s="17" t="s">
        <v>291</v>
      </c>
      <c r="D44" s="12">
        <v>1</v>
      </c>
      <c r="E44" s="8">
        <v>54100</v>
      </c>
      <c r="F44" s="8">
        <v>55500</v>
      </c>
      <c r="G44" s="8">
        <v>56600</v>
      </c>
      <c r="H44" s="9">
        <f t="shared" si="0"/>
        <v>55400</v>
      </c>
      <c r="I44" s="9">
        <f t="shared" si="1"/>
        <v>1252.9964086141667</v>
      </c>
      <c r="J44" s="10">
        <f t="shared" si="2"/>
        <v>2.2617263693396512</v>
      </c>
      <c r="K44" s="10">
        <f t="shared" si="3"/>
        <v>55400</v>
      </c>
      <c r="L44" s="11">
        <f t="shared" si="4"/>
        <v>55400</v>
      </c>
      <c r="M44" s="11">
        <f t="shared" si="5"/>
        <v>54100</v>
      </c>
    </row>
    <row r="45" spans="1:13" s="4" customFormat="1" ht="38.25" x14ac:dyDescent="0.25">
      <c r="A45" s="16" t="s">
        <v>46</v>
      </c>
      <c r="B45" s="18" t="s">
        <v>183</v>
      </c>
      <c r="C45" s="17" t="s">
        <v>291</v>
      </c>
      <c r="D45" s="12">
        <v>1</v>
      </c>
      <c r="E45" s="8">
        <v>21400</v>
      </c>
      <c r="F45" s="8">
        <v>22500</v>
      </c>
      <c r="G45" s="8">
        <v>21500</v>
      </c>
      <c r="H45" s="9">
        <f t="shared" si="0"/>
        <v>21800</v>
      </c>
      <c r="I45" s="9">
        <f t="shared" si="1"/>
        <v>608.27625302982199</v>
      </c>
      <c r="J45" s="10">
        <f t="shared" si="2"/>
        <v>2.7902580414212017</v>
      </c>
      <c r="K45" s="10">
        <f t="shared" si="3"/>
        <v>21800</v>
      </c>
      <c r="L45" s="11">
        <f t="shared" si="4"/>
        <v>21800</v>
      </c>
      <c r="M45" s="11">
        <f t="shared" si="5"/>
        <v>21400</v>
      </c>
    </row>
    <row r="46" spans="1:13" s="4" customFormat="1" ht="51" x14ac:dyDescent="0.25">
      <c r="A46" s="16" t="s">
        <v>47</v>
      </c>
      <c r="B46" s="18" t="s">
        <v>184</v>
      </c>
      <c r="C46" s="17" t="s">
        <v>291</v>
      </c>
      <c r="D46" s="12">
        <v>1</v>
      </c>
      <c r="E46" s="8">
        <v>28000</v>
      </c>
      <c r="F46" s="8">
        <v>29000</v>
      </c>
      <c r="G46" s="8">
        <v>27500</v>
      </c>
      <c r="H46" s="9">
        <f t="shared" si="0"/>
        <v>28166.67</v>
      </c>
      <c r="I46" s="9">
        <f t="shared" si="1"/>
        <v>763.7626158259734</v>
      </c>
      <c r="J46" s="10">
        <f t="shared" si="2"/>
        <v>2.7115829305557719</v>
      </c>
      <c r="K46" s="10">
        <f t="shared" si="3"/>
        <v>28166.67</v>
      </c>
      <c r="L46" s="11">
        <f t="shared" si="4"/>
        <v>28166.67</v>
      </c>
      <c r="M46" s="11">
        <f t="shared" si="5"/>
        <v>27500</v>
      </c>
    </row>
    <row r="47" spans="1:13" s="4" customFormat="1" ht="63.75" x14ac:dyDescent="0.25">
      <c r="A47" s="16" t="s">
        <v>48</v>
      </c>
      <c r="B47" s="18" t="s">
        <v>185</v>
      </c>
      <c r="C47" s="17" t="s">
        <v>291</v>
      </c>
      <c r="D47" s="12">
        <v>1</v>
      </c>
      <c r="E47" s="8">
        <v>38025</v>
      </c>
      <c r="F47" s="8">
        <v>39000</v>
      </c>
      <c r="G47" s="8">
        <v>39100</v>
      </c>
      <c r="H47" s="9">
        <f t="shared" si="0"/>
        <v>38708.33</v>
      </c>
      <c r="I47" s="9">
        <f t="shared" si="1"/>
        <v>593.89252675322768</v>
      </c>
      <c r="J47" s="10">
        <f t="shared" si="2"/>
        <v>1.5342757663614723</v>
      </c>
      <c r="K47" s="10">
        <f t="shared" si="3"/>
        <v>38708.33</v>
      </c>
      <c r="L47" s="11">
        <f t="shared" si="4"/>
        <v>38708.33</v>
      </c>
      <c r="M47" s="11">
        <f t="shared" si="5"/>
        <v>38025</v>
      </c>
    </row>
    <row r="48" spans="1:13" s="4" customFormat="1" ht="38.25" x14ac:dyDescent="0.25">
      <c r="A48" s="16" t="s">
        <v>49</v>
      </c>
      <c r="B48" s="18" t="s">
        <v>186</v>
      </c>
      <c r="C48" s="17" t="s">
        <v>291</v>
      </c>
      <c r="D48" s="12">
        <v>1</v>
      </c>
      <c r="E48" s="8">
        <v>27500</v>
      </c>
      <c r="F48" s="8">
        <v>28000</v>
      </c>
      <c r="G48" s="8">
        <v>28850</v>
      </c>
      <c r="H48" s="9">
        <f t="shared" si="0"/>
        <v>28116.67</v>
      </c>
      <c r="I48" s="9">
        <f t="shared" si="1"/>
        <v>682.51984098144237</v>
      </c>
      <c r="J48" s="10">
        <f t="shared" si="2"/>
        <v>2.4274561709528277</v>
      </c>
      <c r="K48" s="10">
        <f t="shared" si="3"/>
        <v>28116.67</v>
      </c>
      <c r="L48" s="11">
        <f t="shared" si="4"/>
        <v>28116.67</v>
      </c>
      <c r="M48" s="11">
        <f t="shared" si="5"/>
        <v>27500</v>
      </c>
    </row>
    <row r="49" spans="1:13" s="4" customFormat="1" ht="38.25" x14ac:dyDescent="0.25">
      <c r="A49" s="16" t="s">
        <v>50</v>
      </c>
      <c r="B49" s="18" t="s">
        <v>187</v>
      </c>
      <c r="C49" s="17" t="s">
        <v>291</v>
      </c>
      <c r="D49" s="12">
        <v>1</v>
      </c>
      <c r="E49" s="8">
        <v>34100</v>
      </c>
      <c r="F49" s="8">
        <v>35000</v>
      </c>
      <c r="G49" s="8">
        <v>35525</v>
      </c>
      <c r="H49" s="9">
        <f t="shared" si="0"/>
        <v>34875</v>
      </c>
      <c r="I49" s="9">
        <f t="shared" si="1"/>
        <v>720.67676526997866</v>
      </c>
      <c r="J49" s="10">
        <f t="shared" si="2"/>
        <v>2.0664566746092579</v>
      </c>
      <c r="K49" s="10">
        <f t="shared" si="3"/>
        <v>34875</v>
      </c>
      <c r="L49" s="11">
        <f t="shared" si="4"/>
        <v>34875</v>
      </c>
      <c r="M49" s="11">
        <f t="shared" si="5"/>
        <v>34100</v>
      </c>
    </row>
    <row r="50" spans="1:13" s="4" customFormat="1" ht="38.25" x14ac:dyDescent="0.25">
      <c r="A50" s="16" t="s">
        <v>51</v>
      </c>
      <c r="B50" s="18" t="s">
        <v>188</v>
      </c>
      <c r="C50" s="17" t="s">
        <v>291</v>
      </c>
      <c r="D50" s="12">
        <v>1</v>
      </c>
      <c r="E50" s="8">
        <v>29700</v>
      </c>
      <c r="F50" s="8">
        <v>30000</v>
      </c>
      <c r="G50" s="8">
        <v>31250</v>
      </c>
      <c r="H50" s="9">
        <f t="shared" si="0"/>
        <v>30316.67</v>
      </c>
      <c r="I50" s="9">
        <f t="shared" si="1"/>
        <v>822.09083034256821</v>
      </c>
      <c r="J50" s="10">
        <f t="shared" si="2"/>
        <v>2.7116791862119691</v>
      </c>
      <c r="K50" s="10">
        <f t="shared" si="3"/>
        <v>30316.67</v>
      </c>
      <c r="L50" s="11">
        <f t="shared" si="4"/>
        <v>30316.67</v>
      </c>
      <c r="M50" s="11">
        <f t="shared" si="5"/>
        <v>29700</v>
      </c>
    </row>
    <row r="51" spans="1:13" s="4" customFormat="1" ht="38.25" x14ac:dyDescent="0.25">
      <c r="A51" s="16" t="s">
        <v>52</v>
      </c>
      <c r="B51" s="18" t="s">
        <v>189</v>
      </c>
      <c r="C51" s="17" t="s">
        <v>291</v>
      </c>
      <c r="D51" s="12">
        <v>1</v>
      </c>
      <c r="E51" s="8">
        <v>34900</v>
      </c>
      <c r="F51" s="8">
        <v>35000</v>
      </c>
      <c r="G51" s="8">
        <v>35000</v>
      </c>
      <c r="H51" s="9">
        <f t="shared" si="0"/>
        <v>34966.67</v>
      </c>
      <c r="I51" s="9">
        <f t="shared" si="1"/>
        <v>57.735026918962582</v>
      </c>
      <c r="J51" s="10">
        <f t="shared" si="2"/>
        <v>0.16511445590604593</v>
      </c>
      <c r="K51" s="10">
        <f t="shared" si="3"/>
        <v>34966.67</v>
      </c>
      <c r="L51" s="11">
        <f t="shared" si="4"/>
        <v>34966.67</v>
      </c>
      <c r="M51" s="11">
        <f t="shared" si="5"/>
        <v>34900</v>
      </c>
    </row>
    <row r="52" spans="1:13" s="4" customFormat="1" ht="63.75" x14ac:dyDescent="0.25">
      <c r="A52" s="16" t="s">
        <v>53</v>
      </c>
      <c r="B52" s="18" t="s">
        <v>190</v>
      </c>
      <c r="C52" s="17" t="s">
        <v>291</v>
      </c>
      <c r="D52" s="12">
        <v>1</v>
      </c>
      <c r="E52" s="8">
        <v>29550</v>
      </c>
      <c r="F52" s="8">
        <v>30000</v>
      </c>
      <c r="G52" s="8">
        <v>29956</v>
      </c>
      <c r="H52" s="9">
        <f t="shared" si="0"/>
        <v>29835.33</v>
      </c>
      <c r="I52" s="9">
        <f t="shared" si="1"/>
        <v>248.0833193371399</v>
      </c>
      <c r="J52" s="10">
        <f t="shared" si="2"/>
        <v>0.83150854821159981</v>
      </c>
      <c r="K52" s="10">
        <f t="shared" si="3"/>
        <v>29835.33</v>
      </c>
      <c r="L52" s="11">
        <f t="shared" si="4"/>
        <v>29835.33</v>
      </c>
      <c r="M52" s="11">
        <f t="shared" si="5"/>
        <v>29550</v>
      </c>
    </row>
    <row r="53" spans="1:13" s="4" customFormat="1" ht="63.75" x14ac:dyDescent="0.25">
      <c r="A53" s="16" t="s">
        <v>54</v>
      </c>
      <c r="B53" s="18" t="s">
        <v>191</v>
      </c>
      <c r="C53" s="17" t="s">
        <v>291</v>
      </c>
      <c r="D53" s="12">
        <v>1</v>
      </c>
      <c r="E53" s="8">
        <v>4850</v>
      </c>
      <c r="F53" s="8">
        <v>5000</v>
      </c>
      <c r="G53" s="8">
        <v>49555</v>
      </c>
      <c r="H53" s="9">
        <f t="shared" si="0"/>
        <v>19801.669999999998</v>
      </c>
      <c r="I53" s="9">
        <f t="shared" si="1"/>
        <v>25767.251664338077</v>
      </c>
      <c r="J53" s="10">
        <f t="shared" si="2"/>
        <v>130.12665933902585</v>
      </c>
      <c r="K53" s="10">
        <f t="shared" si="3"/>
        <v>19801.669999999998</v>
      </c>
      <c r="L53" s="11">
        <f t="shared" si="4"/>
        <v>19801.669999999998</v>
      </c>
      <c r="M53" s="11">
        <f t="shared" si="5"/>
        <v>4850</v>
      </c>
    </row>
    <row r="54" spans="1:13" s="4" customFormat="1" ht="51" x14ac:dyDescent="0.25">
      <c r="A54" s="16" t="s">
        <v>55</v>
      </c>
      <c r="B54" s="18" t="s">
        <v>192</v>
      </c>
      <c r="C54" s="17" t="s">
        <v>291</v>
      </c>
      <c r="D54" s="12">
        <v>1</v>
      </c>
      <c r="E54" s="8">
        <v>2375</v>
      </c>
      <c r="F54" s="8">
        <v>2500</v>
      </c>
      <c r="G54" s="8">
        <v>24544</v>
      </c>
      <c r="H54" s="9">
        <f t="shared" si="0"/>
        <v>9806.33</v>
      </c>
      <c r="I54" s="9">
        <f t="shared" si="1"/>
        <v>12763.346752843994</v>
      </c>
      <c r="J54" s="10">
        <f t="shared" si="2"/>
        <v>130.15416320727525</v>
      </c>
      <c r="K54" s="10">
        <f t="shared" si="3"/>
        <v>9806.33</v>
      </c>
      <c r="L54" s="11">
        <f t="shared" si="4"/>
        <v>9806.33</v>
      </c>
      <c r="M54" s="11">
        <f t="shared" si="5"/>
        <v>2375</v>
      </c>
    </row>
    <row r="55" spans="1:13" s="4" customFormat="1" ht="38.25" x14ac:dyDescent="0.25">
      <c r="A55" s="16" t="s">
        <v>56</v>
      </c>
      <c r="B55" s="18" t="s">
        <v>193</v>
      </c>
      <c r="C55" s="17" t="s">
        <v>291</v>
      </c>
      <c r="D55" s="12">
        <v>1</v>
      </c>
      <c r="E55" s="8">
        <v>4125</v>
      </c>
      <c r="F55" s="8">
        <v>4500</v>
      </c>
      <c r="G55" s="8">
        <v>4250</v>
      </c>
      <c r="H55" s="9">
        <f t="shared" si="0"/>
        <v>4291.67</v>
      </c>
      <c r="I55" s="9">
        <f t="shared" si="1"/>
        <v>190.94065395649335</v>
      </c>
      <c r="J55" s="10">
        <f t="shared" si="2"/>
        <v>4.4490991608509818</v>
      </c>
      <c r="K55" s="10">
        <f t="shared" si="3"/>
        <v>4291.67</v>
      </c>
      <c r="L55" s="11">
        <f t="shared" si="4"/>
        <v>4291.67</v>
      </c>
      <c r="M55" s="11">
        <f t="shared" si="5"/>
        <v>4125</v>
      </c>
    </row>
    <row r="56" spans="1:13" s="4" customFormat="1" ht="63.75" x14ac:dyDescent="0.25">
      <c r="A56" s="16" t="s">
        <v>57</v>
      </c>
      <c r="B56" s="18" t="s">
        <v>194</v>
      </c>
      <c r="C56" s="17" t="s">
        <v>291</v>
      </c>
      <c r="D56" s="12">
        <v>1</v>
      </c>
      <c r="E56" s="8">
        <v>3650</v>
      </c>
      <c r="F56" s="8">
        <v>4000</v>
      </c>
      <c r="G56" s="8">
        <v>3750</v>
      </c>
      <c r="H56" s="9">
        <f t="shared" si="0"/>
        <v>3800</v>
      </c>
      <c r="I56" s="9">
        <f t="shared" si="1"/>
        <v>180.27756377319946</v>
      </c>
      <c r="J56" s="10">
        <f t="shared" si="2"/>
        <v>4.744146415084197</v>
      </c>
      <c r="K56" s="10">
        <f t="shared" si="3"/>
        <v>3800</v>
      </c>
      <c r="L56" s="11">
        <f t="shared" si="4"/>
        <v>3800</v>
      </c>
      <c r="M56" s="11">
        <f t="shared" si="5"/>
        <v>3650</v>
      </c>
    </row>
    <row r="57" spans="1:13" s="4" customFormat="1" ht="51" x14ac:dyDescent="0.25">
      <c r="A57" s="16" t="s">
        <v>58</v>
      </c>
      <c r="B57" s="18" t="s">
        <v>195</v>
      </c>
      <c r="C57" s="17" t="s">
        <v>291</v>
      </c>
      <c r="D57" s="12">
        <v>1</v>
      </c>
      <c r="E57" s="8">
        <v>4600</v>
      </c>
      <c r="F57" s="8">
        <v>5000</v>
      </c>
      <c r="G57" s="8">
        <v>4785</v>
      </c>
      <c r="H57" s="9">
        <f t="shared" si="0"/>
        <v>4795</v>
      </c>
      <c r="I57" s="9">
        <f t="shared" si="1"/>
        <v>200.18741219167603</v>
      </c>
      <c r="J57" s="10">
        <f t="shared" si="2"/>
        <v>4.1749199622872997</v>
      </c>
      <c r="K57" s="10">
        <f t="shared" si="3"/>
        <v>4795</v>
      </c>
      <c r="L57" s="11">
        <f t="shared" si="4"/>
        <v>4795</v>
      </c>
      <c r="M57" s="11">
        <f t="shared" si="5"/>
        <v>4600</v>
      </c>
    </row>
    <row r="58" spans="1:13" s="4" customFormat="1" ht="51" x14ac:dyDescent="0.25">
      <c r="A58" s="16" t="s">
        <v>59</v>
      </c>
      <c r="B58" s="18" t="s">
        <v>196</v>
      </c>
      <c r="C58" s="17" t="s">
        <v>291</v>
      </c>
      <c r="D58" s="12">
        <v>1</v>
      </c>
      <c r="E58" s="8">
        <v>1125</v>
      </c>
      <c r="F58" s="8">
        <v>1250</v>
      </c>
      <c r="G58" s="8">
        <v>1252</v>
      </c>
      <c r="H58" s="9">
        <f t="shared" si="0"/>
        <v>1209</v>
      </c>
      <c r="I58" s="9">
        <f t="shared" si="1"/>
        <v>72.753006810715391</v>
      </c>
      <c r="J58" s="10">
        <f t="shared" si="2"/>
        <v>6.0176184293395689</v>
      </c>
      <c r="K58" s="10">
        <f t="shared" si="3"/>
        <v>1209</v>
      </c>
      <c r="L58" s="11">
        <f t="shared" si="4"/>
        <v>1209</v>
      </c>
      <c r="M58" s="11">
        <f t="shared" si="5"/>
        <v>1125</v>
      </c>
    </row>
    <row r="59" spans="1:13" s="4" customFormat="1" ht="51" x14ac:dyDescent="0.25">
      <c r="A59" s="16" t="s">
        <v>60</v>
      </c>
      <c r="B59" s="18" t="s">
        <v>197</v>
      </c>
      <c r="C59" s="17" t="s">
        <v>291</v>
      </c>
      <c r="D59" s="12">
        <v>1</v>
      </c>
      <c r="E59" s="8">
        <v>1600</v>
      </c>
      <c r="F59" s="8">
        <v>1700</v>
      </c>
      <c r="G59" s="8">
        <v>1750</v>
      </c>
      <c r="H59" s="9">
        <f t="shared" si="0"/>
        <v>1683.33</v>
      </c>
      <c r="I59" s="9">
        <f t="shared" si="1"/>
        <v>76.376261582597337</v>
      </c>
      <c r="J59" s="10">
        <f t="shared" si="2"/>
        <v>4.5372126429516104</v>
      </c>
      <c r="K59" s="10">
        <f t="shared" si="3"/>
        <v>1683.33</v>
      </c>
      <c r="L59" s="11">
        <f t="shared" si="4"/>
        <v>1683.33</v>
      </c>
      <c r="M59" s="11">
        <f t="shared" si="5"/>
        <v>1600</v>
      </c>
    </row>
    <row r="60" spans="1:13" s="4" customFormat="1" ht="63.75" x14ac:dyDescent="0.25">
      <c r="A60" s="16" t="s">
        <v>61</v>
      </c>
      <c r="B60" s="18" t="s">
        <v>198</v>
      </c>
      <c r="C60" s="17" t="s">
        <v>291</v>
      </c>
      <c r="D60" s="12">
        <v>1</v>
      </c>
      <c r="E60" s="8">
        <v>5525</v>
      </c>
      <c r="F60" s="8">
        <v>6000</v>
      </c>
      <c r="G60" s="8">
        <v>5850</v>
      </c>
      <c r="H60" s="9">
        <f t="shared" si="0"/>
        <v>5791.67</v>
      </c>
      <c r="I60" s="9">
        <f t="shared" si="1"/>
        <v>242.81337140555775</v>
      </c>
      <c r="J60" s="10">
        <f t="shared" si="2"/>
        <v>4.1924586760909675</v>
      </c>
      <c r="K60" s="10">
        <f t="shared" si="3"/>
        <v>5791.67</v>
      </c>
      <c r="L60" s="11">
        <f t="shared" si="4"/>
        <v>5791.67</v>
      </c>
      <c r="M60" s="11">
        <f t="shared" si="5"/>
        <v>5525</v>
      </c>
    </row>
    <row r="61" spans="1:13" s="4" customFormat="1" ht="76.5" x14ac:dyDescent="0.25">
      <c r="A61" s="16" t="s">
        <v>62</v>
      </c>
      <c r="B61" s="18" t="s">
        <v>199</v>
      </c>
      <c r="C61" s="17" t="s">
        <v>291</v>
      </c>
      <c r="D61" s="12">
        <v>1</v>
      </c>
      <c r="E61" s="8">
        <v>1025</v>
      </c>
      <c r="F61" s="8">
        <v>1250</v>
      </c>
      <c r="G61" s="8">
        <v>1112</v>
      </c>
      <c r="H61" s="9">
        <f t="shared" si="0"/>
        <v>1129</v>
      </c>
      <c r="I61" s="9">
        <f t="shared" si="1"/>
        <v>113.45924378383631</v>
      </c>
      <c r="J61" s="10">
        <f t="shared" si="2"/>
        <v>10.049534436123677</v>
      </c>
      <c r="K61" s="10">
        <f t="shared" si="3"/>
        <v>1129</v>
      </c>
      <c r="L61" s="11">
        <f t="shared" si="4"/>
        <v>1129</v>
      </c>
      <c r="M61" s="11">
        <f t="shared" si="5"/>
        <v>1025</v>
      </c>
    </row>
    <row r="62" spans="1:13" s="4" customFormat="1" ht="25.5" x14ac:dyDescent="0.25">
      <c r="A62" s="16" t="s">
        <v>63</v>
      </c>
      <c r="B62" s="18" t="s">
        <v>200</v>
      </c>
      <c r="C62" s="17" t="s">
        <v>291</v>
      </c>
      <c r="D62" s="12">
        <v>1</v>
      </c>
      <c r="E62" s="8">
        <v>18050</v>
      </c>
      <c r="F62" s="8">
        <v>18500</v>
      </c>
      <c r="G62" s="8">
        <v>18565</v>
      </c>
      <c r="H62" s="9">
        <f t="shared" si="0"/>
        <v>18371.669999999998</v>
      </c>
      <c r="I62" s="9">
        <f t="shared" si="1"/>
        <v>280.46093013703944</v>
      </c>
      <c r="J62" s="10">
        <f t="shared" si="2"/>
        <v>1.52659464347574</v>
      </c>
      <c r="K62" s="10">
        <f t="shared" si="3"/>
        <v>18371.669999999998</v>
      </c>
      <c r="L62" s="11">
        <f t="shared" si="4"/>
        <v>18371.669999999998</v>
      </c>
      <c r="M62" s="11">
        <f t="shared" si="5"/>
        <v>18050</v>
      </c>
    </row>
    <row r="63" spans="1:13" s="4" customFormat="1" ht="51" x14ac:dyDescent="0.25">
      <c r="A63" s="16" t="s">
        <v>64</v>
      </c>
      <c r="B63" s="18" t="s">
        <v>201</v>
      </c>
      <c r="C63" s="17" t="s">
        <v>291</v>
      </c>
      <c r="D63" s="12">
        <v>1</v>
      </c>
      <c r="E63" s="8">
        <v>21025</v>
      </c>
      <c r="F63" s="8">
        <v>22000</v>
      </c>
      <c r="G63" s="8">
        <v>21950</v>
      </c>
      <c r="H63" s="9">
        <f t="shared" si="0"/>
        <v>21658.33</v>
      </c>
      <c r="I63" s="9">
        <f t="shared" si="1"/>
        <v>549.05221366763772</v>
      </c>
      <c r="J63" s="10">
        <f t="shared" si="2"/>
        <v>2.5350625540733644</v>
      </c>
      <c r="K63" s="10">
        <f t="shared" si="3"/>
        <v>21658.33</v>
      </c>
      <c r="L63" s="11">
        <f t="shared" si="4"/>
        <v>21658.33</v>
      </c>
      <c r="M63" s="11">
        <f t="shared" si="5"/>
        <v>21025</v>
      </c>
    </row>
    <row r="64" spans="1:13" s="4" customFormat="1" ht="63.75" x14ac:dyDescent="0.25">
      <c r="A64" s="16" t="s">
        <v>65</v>
      </c>
      <c r="B64" s="18" t="s">
        <v>202</v>
      </c>
      <c r="C64" s="17" t="s">
        <v>291</v>
      </c>
      <c r="D64" s="12">
        <v>1</v>
      </c>
      <c r="E64" s="8">
        <v>6747.5</v>
      </c>
      <c r="F64" s="8">
        <v>6900</v>
      </c>
      <c r="G64" s="8">
        <v>6444</v>
      </c>
      <c r="H64" s="9">
        <f t="shared" si="0"/>
        <v>6697.17</v>
      </c>
      <c r="I64" s="9">
        <f t="shared" si="1"/>
        <v>232.12945382551808</v>
      </c>
      <c r="J64" s="10">
        <f t="shared" si="2"/>
        <v>3.466082745779457</v>
      </c>
      <c r="K64" s="10">
        <f t="shared" si="3"/>
        <v>6697.17</v>
      </c>
      <c r="L64" s="11">
        <f t="shared" si="4"/>
        <v>6697.17</v>
      </c>
      <c r="M64" s="11">
        <f t="shared" si="5"/>
        <v>6444</v>
      </c>
    </row>
    <row r="65" spans="1:13" s="4" customFormat="1" ht="38.25" x14ac:dyDescent="0.25">
      <c r="A65" s="16" t="s">
        <v>66</v>
      </c>
      <c r="B65" s="18" t="s">
        <v>203</v>
      </c>
      <c r="C65" s="17" t="s">
        <v>291</v>
      </c>
      <c r="D65" s="12">
        <v>1</v>
      </c>
      <c r="E65" s="8">
        <v>3115</v>
      </c>
      <c r="F65" s="8">
        <v>3550</v>
      </c>
      <c r="G65" s="8">
        <v>3250</v>
      </c>
      <c r="H65" s="9">
        <f t="shared" si="0"/>
        <v>3305</v>
      </c>
      <c r="I65" s="9">
        <f t="shared" si="1"/>
        <v>222.65444078212317</v>
      </c>
      <c r="J65" s="10">
        <f t="shared" si="2"/>
        <v>6.7368968466603079</v>
      </c>
      <c r="K65" s="10">
        <f t="shared" si="3"/>
        <v>3305</v>
      </c>
      <c r="L65" s="11">
        <f t="shared" si="4"/>
        <v>3305</v>
      </c>
      <c r="M65" s="11">
        <f t="shared" si="5"/>
        <v>3115</v>
      </c>
    </row>
    <row r="66" spans="1:13" s="4" customFormat="1" ht="51" x14ac:dyDescent="0.25">
      <c r="A66" s="16" t="s">
        <v>67</v>
      </c>
      <c r="B66" s="18" t="s">
        <v>204</v>
      </c>
      <c r="C66" s="17" t="s">
        <v>291</v>
      </c>
      <c r="D66" s="12">
        <v>1</v>
      </c>
      <c r="E66" s="8">
        <v>1125</v>
      </c>
      <c r="F66" s="8">
        <v>1250</v>
      </c>
      <c r="G66" s="8">
        <v>1050</v>
      </c>
      <c r="H66" s="9">
        <f t="shared" si="0"/>
        <v>1141.67</v>
      </c>
      <c r="I66" s="9">
        <f t="shared" si="1"/>
        <v>101.03629710818451</v>
      </c>
      <c r="J66" s="10">
        <f t="shared" si="2"/>
        <v>8.8498687981802533</v>
      </c>
      <c r="K66" s="10">
        <f t="shared" si="3"/>
        <v>1141.67</v>
      </c>
      <c r="L66" s="11">
        <f t="shared" si="4"/>
        <v>1141.67</v>
      </c>
      <c r="M66" s="11">
        <f t="shared" si="5"/>
        <v>1050</v>
      </c>
    </row>
    <row r="67" spans="1:13" s="4" customFormat="1" ht="38.25" x14ac:dyDescent="0.25">
      <c r="A67" s="16" t="s">
        <v>68</v>
      </c>
      <c r="B67" s="18" t="s">
        <v>205</v>
      </c>
      <c r="C67" s="17" t="s">
        <v>291</v>
      </c>
      <c r="D67" s="12">
        <v>1</v>
      </c>
      <c r="E67" s="8">
        <v>2125</v>
      </c>
      <c r="F67" s="8">
        <v>2500</v>
      </c>
      <c r="G67" s="8">
        <v>2450</v>
      </c>
      <c r="H67" s="9">
        <f t="shared" si="0"/>
        <v>2358.33</v>
      </c>
      <c r="I67" s="9">
        <f t="shared" si="1"/>
        <v>203.61319538117695</v>
      </c>
      <c r="J67" s="10">
        <f t="shared" si="2"/>
        <v>8.6337872723994078</v>
      </c>
      <c r="K67" s="10">
        <f t="shared" si="3"/>
        <v>2358.33</v>
      </c>
      <c r="L67" s="11">
        <f t="shared" si="4"/>
        <v>2358.33</v>
      </c>
      <c r="M67" s="11">
        <f t="shared" si="5"/>
        <v>2125</v>
      </c>
    </row>
    <row r="68" spans="1:13" s="4" customFormat="1" ht="76.5" x14ac:dyDescent="0.25">
      <c r="A68" s="16" t="s">
        <v>69</v>
      </c>
      <c r="B68" s="18" t="s">
        <v>206</v>
      </c>
      <c r="C68" s="17" t="s">
        <v>291</v>
      </c>
      <c r="D68" s="12">
        <v>1</v>
      </c>
      <c r="E68" s="8">
        <v>8250</v>
      </c>
      <c r="F68" s="8">
        <v>8500</v>
      </c>
      <c r="G68" s="8">
        <v>8300</v>
      </c>
      <c r="H68" s="9">
        <f t="shared" si="0"/>
        <v>8350</v>
      </c>
      <c r="I68" s="9">
        <f t="shared" si="1"/>
        <v>132.28756555322954</v>
      </c>
      <c r="J68" s="10">
        <f t="shared" si="2"/>
        <v>1.5842822221943658</v>
      </c>
      <c r="K68" s="10">
        <f t="shared" si="3"/>
        <v>8350</v>
      </c>
      <c r="L68" s="11">
        <f t="shared" si="4"/>
        <v>8350</v>
      </c>
      <c r="M68" s="11">
        <f t="shared" si="5"/>
        <v>8250</v>
      </c>
    </row>
    <row r="69" spans="1:13" s="4" customFormat="1" ht="63.75" x14ac:dyDescent="0.25">
      <c r="A69" s="16" t="s">
        <v>70</v>
      </c>
      <c r="B69" s="18" t="s">
        <v>207</v>
      </c>
      <c r="C69" s="17" t="s">
        <v>291</v>
      </c>
      <c r="D69" s="12">
        <v>1</v>
      </c>
      <c r="E69" s="8">
        <v>2800</v>
      </c>
      <c r="F69" s="8">
        <v>2950</v>
      </c>
      <c r="G69" s="8">
        <v>2785</v>
      </c>
      <c r="H69" s="9">
        <f t="shared" si="0"/>
        <v>2845</v>
      </c>
      <c r="I69" s="9">
        <f t="shared" si="1"/>
        <v>91.241437954473298</v>
      </c>
      <c r="J69" s="10">
        <f t="shared" si="2"/>
        <v>3.2070804201923835</v>
      </c>
      <c r="K69" s="10">
        <f t="shared" si="3"/>
        <v>2845</v>
      </c>
      <c r="L69" s="11">
        <f t="shared" si="4"/>
        <v>2845</v>
      </c>
      <c r="M69" s="11">
        <f t="shared" si="5"/>
        <v>2785</v>
      </c>
    </row>
    <row r="70" spans="1:13" s="4" customFormat="1" ht="102" x14ac:dyDescent="0.25">
      <c r="A70" s="16" t="s">
        <v>71</v>
      </c>
      <c r="B70" s="18" t="s">
        <v>208</v>
      </c>
      <c r="C70" s="17" t="s">
        <v>291</v>
      </c>
      <c r="D70" s="12">
        <v>1</v>
      </c>
      <c r="E70" s="8">
        <v>3225</v>
      </c>
      <c r="F70" s="8">
        <v>3500</v>
      </c>
      <c r="G70" s="8">
        <v>3400</v>
      </c>
      <c r="H70" s="9">
        <f t="shared" si="0"/>
        <v>3375</v>
      </c>
      <c r="I70" s="9">
        <f t="shared" si="1"/>
        <v>139.19410907075056</v>
      </c>
      <c r="J70" s="10">
        <f t="shared" si="2"/>
        <v>4.1242698983926092</v>
      </c>
      <c r="K70" s="10">
        <f t="shared" si="3"/>
        <v>3375</v>
      </c>
      <c r="L70" s="11">
        <f t="shared" si="4"/>
        <v>3375</v>
      </c>
      <c r="M70" s="11">
        <f t="shared" si="5"/>
        <v>3225</v>
      </c>
    </row>
    <row r="71" spans="1:13" s="4" customFormat="1" ht="25.5" x14ac:dyDescent="0.25">
      <c r="A71" s="16" t="s">
        <v>72</v>
      </c>
      <c r="B71" s="18" t="s">
        <v>209</v>
      </c>
      <c r="C71" s="17" t="s">
        <v>291</v>
      </c>
      <c r="D71" s="12">
        <v>1</v>
      </c>
      <c r="E71" s="8">
        <v>1050</v>
      </c>
      <c r="F71" s="8">
        <v>1500</v>
      </c>
      <c r="G71" s="8">
        <v>1250</v>
      </c>
      <c r="H71" s="9">
        <f t="shared" si="0"/>
        <v>1266.67</v>
      </c>
      <c r="I71" s="9">
        <f t="shared" si="1"/>
        <v>225.46248764114506</v>
      </c>
      <c r="J71" s="10">
        <f t="shared" si="2"/>
        <v>17.799623235818725</v>
      </c>
      <c r="K71" s="10">
        <f t="shared" si="3"/>
        <v>1266.67</v>
      </c>
      <c r="L71" s="11">
        <f t="shared" si="4"/>
        <v>1266.67</v>
      </c>
      <c r="M71" s="11">
        <f t="shared" si="5"/>
        <v>1050</v>
      </c>
    </row>
    <row r="72" spans="1:13" s="4" customFormat="1" ht="114.75" x14ac:dyDescent="0.25">
      <c r="A72" s="16" t="s">
        <v>73</v>
      </c>
      <c r="B72" s="18" t="s">
        <v>210</v>
      </c>
      <c r="C72" s="17" t="s">
        <v>291</v>
      </c>
      <c r="D72" s="12">
        <v>1</v>
      </c>
      <c r="E72" s="8">
        <v>5800</v>
      </c>
      <c r="F72" s="8">
        <v>6000</v>
      </c>
      <c r="G72" s="8">
        <v>5750</v>
      </c>
      <c r="H72" s="9">
        <f t="shared" si="0"/>
        <v>5850</v>
      </c>
      <c r="I72" s="9">
        <f t="shared" si="1"/>
        <v>132.28756555322954</v>
      </c>
      <c r="J72" s="10">
        <f t="shared" si="2"/>
        <v>2.2613259068928127</v>
      </c>
      <c r="K72" s="10">
        <f t="shared" si="3"/>
        <v>5850</v>
      </c>
      <c r="L72" s="11">
        <f t="shared" si="4"/>
        <v>5850</v>
      </c>
      <c r="M72" s="11">
        <f t="shared" si="5"/>
        <v>5750</v>
      </c>
    </row>
    <row r="73" spans="1:13" s="4" customFormat="1" ht="38.25" x14ac:dyDescent="0.25">
      <c r="A73" s="16" t="s">
        <v>74</v>
      </c>
      <c r="B73" s="18" t="s">
        <v>211</v>
      </c>
      <c r="C73" s="17" t="s">
        <v>291</v>
      </c>
      <c r="D73" s="12">
        <v>1</v>
      </c>
      <c r="E73" s="8">
        <v>4450</v>
      </c>
      <c r="F73" s="8">
        <v>4500</v>
      </c>
      <c r="G73" s="8">
        <v>4500</v>
      </c>
      <c r="H73" s="9">
        <f t="shared" si="0"/>
        <v>4483.33</v>
      </c>
      <c r="I73" s="9">
        <f t="shared" si="1"/>
        <v>28.867513459481287</v>
      </c>
      <c r="J73" s="10">
        <f t="shared" si="2"/>
        <v>0.64388553730109743</v>
      </c>
      <c r="K73" s="10">
        <f t="shared" si="3"/>
        <v>4483.33</v>
      </c>
      <c r="L73" s="11">
        <f t="shared" si="4"/>
        <v>4483.33</v>
      </c>
      <c r="M73" s="11">
        <f t="shared" si="5"/>
        <v>4450</v>
      </c>
    </row>
    <row r="74" spans="1:13" s="4" customFormat="1" ht="63.75" x14ac:dyDescent="0.25">
      <c r="A74" s="16" t="s">
        <v>75</v>
      </c>
      <c r="B74" s="18" t="s">
        <v>212</v>
      </c>
      <c r="C74" s="17" t="s">
        <v>291</v>
      </c>
      <c r="D74" s="12">
        <v>1</v>
      </c>
      <c r="E74" s="8">
        <v>2475</v>
      </c>
      <c r="F74" s="8">
        <v>2500</v>
      </c>
      <c r="G74" s="8">
        <v>2500</v>
      </c>
      <c r="H74" s="9">
        <f t="shared" si="0"/>
        <v>2491.67</v>
      </c>
      <c r="I74" s="9">
        <f t="shared" si="1"/>
        <v>14.433756729740644</v>
      </c>
      <c r="J74" s="10">
        <f t="shared" si="2"/>
        <v>0.57928043158767584</v>
      </c>
      <c r="K74" s="10">
        <f t="shared" si="3"/>
        <v>2491.67</v>
      </c>
      <c r="L74" s="11">
        <f t="shared" si="4"/>
        <v>2491.67</v>
      </c>
      <c r="M74" s="11">
        <f t="shared" si="5"/>
        <v>2475</v>
      </c>
    </row>
    <row r="75" spans="1:13" s="4" customFormat="1" ht="63.75" x14ac:dyDescent="0.25">
      <c r="A75" s="16" t="s">
        <v>76</v>
      </c>
      <c r="B75" s="18" t="s">
        <v>213</v>
      </c>
      <c r="C75" s="17" t="s">
        <v>291</v>
      </c>
      <c r="D75" s="12">
        <v>1</v>
      </c>
      <c r="E75" s="8">
        <v>22475</v>
      </c>
      <c r="F75" s="8">
        <v>25325</v>
      </c>
      <c r="G75" s="8">
        <v>22450</v>
      </c>
      <c r="H75" s="9">
        <f t="shared" si="0"/>
        <v>23416.67</v>
      </c>
      <c r="I75" s="9">
        <f t="shared" si="1"/>
        <v>1652.7124170082748</v>
      </c>
      <c r="J75" s="10">
        <f t="shared" si="2"/>
        <v>7.0578456160003746</v>
      </c>
      <c r="K75" s="10">
        <f t="shared" si="3"/>
        <v>23416.67</v>
      </c>
      <c r="L75" s="11">
        <f t="shared" si="4"/>
        <v>23416.67</v>
      </c>
      <c r="M75" s="11">
        <f t="shared" si="5"/>
        <v>22450</v>
      </c>
    </row>
    <row r="76" spans="1:13" s="4" customFormat="1" ht="38.25" x14ac:dyDescent="0.25">
      <c r="A76" s="16" t="s">
        <v>77</v>
      </c>
      <c r="B76" s="18" t="s">
        <v>214</v>
      </c>
      <c r="C76" s="17" t="s">
        <v>291</v>
      </c>
      <c r="D76" s="12">
        <v>1</v>
      </c>
      <c r="E76" s="8">
        <v>26625</v>
      </c>
      <c r="F76" s="8">
        <v>27500</v>
      </c>
      <c r="G76" s="8">
        <v>26900</v>
      </c>
      <c r="H76" s="9">
        <f t="shared" si="0"/>
        <v>27008.33</v>
      </c>
      <c r="I76" s="9">
        <f t="shared" si="1"/>
        <v>447.44645862196001</v>
      </c>
      <c r="J76" s="10">
        <f t="shared" si="2"/>
        <v>1.656697983999603</v>
      </c>
      <c r="K76" s="10">
        <f t="shared" si="3"/>
        <v>27008.33</v>
      </c>
      <c r="L76" s="11">
        <f t="shared" si="4"/>
        <v>27008.33</v>
      </c>
      <c r="M76" s="11">
        <f t="shared" si="5"/>
        <v>26625</v>
      </c>
    </row>
    <row r="77" spans="1:13" s="4" customFormat="1" ht="38.25" x14ac:dyDescent="0.25">
      <c r="A77" s="16" t="s">
        <v>78</v>
      </c>
      <c r="B77" s="18" t="s">
        <v>215</v>
      </c>
      <c r="C77" s="17" t="s">
        <v>291</v>
      </c>
      <c r="D77" s="12">
        <v>1</v>
      </c>
      <c r="E77" s="8">
        <v>25525</v>
      </c>
      <c r="F77" s="8">
        <v>26000</v>
      </c>
      <c r="G77" s="8">
        <v>25500</v>
      </c>
      <c r="H77" s="9">
        <f t="shared" si="0"/>
        <v>25675</v>
      </c>
      <c r="I77" s="9">
        <f t="shared" si="1"/>
        <v>281.73569173961613</v>
      </c>
      <c r="J77" s="10">
        <f t="shared" si="2"/>
        <v>1.097315255071533</v>
      </c>
      <c r="K77" s="10">
        <f t="shared" si="3"/>
        <v>25675</v>
      </c>
      <c r="L77" s="11">
        <f t="shared" si="4"/>
        <v>25675</v>
      </c>
      <c r="M77" s="11">
        <f t="shared" si="5"/>
        <v>25500</v>
      </c>
    </row>
    <row r="78" spans="1:13" s="4" customFormat="1" ht="38.25" x14ac:dyDescent="0.25">
      <c r="A78" s="16" t="s">
        <v>79</v>
      </c>
      <c r="B78" s="18" t="s">
        <v>216</v>
      </c>
      <c r="C78" s="17" t="s">
        <v>291</v>
      </c>
      <c r="D78" s="12">
        <v>1</v>
      </c>
      <c r="E78" s="8">
        <v>7100</v>
      </c>
      <c r="F78" s="8">
        <v>7900</v>
      </c>
      <c r="G78" s="8">
        <v>7500</v>
      </c>
      <c r="H78" s="9">
        <f t="shared" si="0"/>
        <v>7500</v>
      </c>
      <c r="I78" s="9">
        <f t="shared" si="1"/>
        <v>400</v>
      </c>
      <c r="J78" s="10">
        <f t="shared" si="2"/>
        <v>5.3333333333333339</v>
      </c>
      <c r="K78" s="10">
        <f t="shared" si="3"/>
        <v>7500</v>
      </c>
      <c r="L78" s="11">
        <f t="shared" si="4"/>
        <v>7500</v>
      </c>
      <c r="M78" s="11">
        <f t="shared" si="5"/>
        <v>7100</v>
      </c>
    </row>
    <row r="79" spans="1:13" s="4" customFormat="1" ht="63.75" x14ac:dyDescent="0.25">
      <c r="A79" s="16" t="s">
        <v>80</v>
      </c>
      <c r="B79" s="18" t="s">
        <v>217</v>
      </c>
      <c r="C79" s="17" t="s">
        <v>291</v>
      </c>
      <c r="D79" s="12">
        <v>1</v>
      </c>
      <c r="E79" s="8">
        <v>1850</v>
      </c>
      <c r="F79" s="8">
        <v>2300</v>
      </c>
      <c r="G79" s="8">
        <v>1950</v>
      </c>
      <c r="H79" s="9">
        <f t="shared" si="0"/>
        <v>2033.33</v>
      </c>
      <c r="I79" s="9">
        <f t="shared" si="1"/>
        <v>236.29078131263043</v>
      </c>
      <c r="J79" s="10">
        <f t="shared" si="2"/>
        <v>11.620877147960757</v>
      </c>
      <c r="K79" s="10">
        <f t="shared" si="3"/>
        <v>2033.33</v>
      </c>
      <c r="L79" s="11">
        <f t="shared" si="4"/>
        <v>2033.33</v>
      </c>
      <c r="M79" s="11">
        <f t="shared" si="5"/>
        <v>1850</v>
      </c>
    </row>
    <row r="80" spans="1:13" s="4" customFormat="1" ht="63.75" x14ac:dyDescent="0.25">
      <c r="A80" s="16" t="s">
        <v>81</v>
      </c>
      <c r="B80" s="18" t="s">
        <v>218</v>
      </c>
      <c r="C80" s="17" t="s">
        <v>291</v>
      </c>
      <c r="D80" s="12">
        <v>1</v>
      </c>
      <c r="E80" s="8">
        <v>1125</v>
      </c>
      <c r="F80" s="8">
        <v>1250</v>
      </c>
      <c r="G80" s="8">
        <v>1250</v>
      </c>
      <c r="H80" s="9">
        <f t="shared" si="0"/>
        <v>1208.33</v>
      </c>
      <c r="I80" s="9">
        <f t="shared" si="1"/>
        <v>72.168783648703211</v>
      </c>
      <c r="J80" s="10">
        <f t="shared" si="2"/>
        <v>5.9726054677698324</v>
      </c>
      <c r="K80" s="10">
        <f t="shared" si="3"/>
        <v>1208.33</v>
      </c>
      <c r="L80" s="11">
        <f t="shared" si="4"/>
        <v>1208.33</v>
      </c>
      <c r="M80" s="11">
        <f t="shared" si="5"/>
        <v>1125</v>
      </c>
    </row>
    <row r="81" spans="1:13" s="4" customFormat="1" ht="102" x14ac:dyDescent="0.25">
      <c r="A81" s="16" t="s">
        <v>82</v>
      </c>
      <c r="B81" s="18" t="s">
        <v>219</v>
      </c>
      <c r="C81" s="17" t="s">
        <v>291</v>
      </c>
      <c r="D81" s="12">
        <v>1</v>
      </c>
      <c r="E81" s="8">
        <v>1625</v>
      </c>
      <c r="F81" s="8">
        <v>1850</v>
      </c>
      <c r="G81" s="8">
        <v>1650</v>
      </c>
      <c r="H81" s="9">
        <f t="shared" si="0"/>
        <v>1708.33</v>
      </c>
      <c r="I81" s="9">
        <f t="shared" si="1"/>
        <v>123.32207155790618</v>
      </c>
      <c r="J81" s="10">
        <f t="shared" si="2"/>
        <v>7.2188670548375429</v>
      </c>
      <c r="K81" s="10">
        <f t="shared" si="3"/>
        <v>1708.33</v>
      </c>
      <c r="L81" s="11">
        <f t="shared" si="4"/>
        <v>1708.33</v>
      </c>
      <c r="M81" s="11">
        <f t="shared" si="5"/>
        <v>1625</v>
      </c>
    </row>
    <row r="82" spans="1:13" s="4" customFormat="1" ht="38.25" x14ac:dyDescent="0.25">
      <c r="A82" s="16" t="s">
        <v>83</v>
      </c>
      <c r="B82" s="18" t="s">
        <v>220</v>
      </c>
      <c r="C82" s="17" t="s">
        <v>291</v>
      </c>
      <c r="D82" s="12">
        <v>1</v>
      </c>
      <c r="E82" s="8">
        <v>52500</v>
      </c>
      <c r="F82" s="8">
        <v>53500</v>
      </c>
      <c r="G82" s="8">
        <v>52700</v>
      </c>
      <c r="H82" s="9">
        <f t="shared" ref="H82:H145" si="6">ROUND(AVERAGE(E82:G82),2)</f>
        <v>52900</v>
      </c>
      <c r="I82" s="9">
        <f t="shared" ref="I82:I145" si="7">STDEV(E82:G82)</f>
        <v>529.15026221291816</v>
      </c>
      <c r="J82" s="10">
        <f t="shared" ref="J82:J145" si="8">I82/H82*100</f>
        <v>1.0002840495518301</v>
      </c>
      <c r="K82" s="10">
        <f t="shared" ref="K82:K145" si="9">H82</f>
        <v>52900</v>
      </c>
      <c r="L82" s="11">
        <f t="shared" ref="L82:L145" si="10">K82*D82</f>
        <v>52900</v>
      </c>
      <c r="M82" s="11">
        <f t="shared" ref="M82:M145" si="11">MIN(E82:G82)</f>
        <v>52500</v>
      </c>
    </row>
    <row r="83" spans="1:13" s="4" customFormat="1" ht="51" x14ac:dyDescent="0.25">
      <c r="A83" s="16" t="s">
        <v>84</v>
      </c>
      <c r="B83" s="18" t="s">
        <v>221</v>
      </c>
      <c r="C83" s="17" t="s">
        <v>291</v>
      </c>
      <c r="D83" s="12">
        <v>1</v>
      </c>
      <c r="E83" s="8">
        <v>36635</v>
      </c>
      <c r="F83" s="8">
        <v>38000</v>
      </c>
      <c r="G83" s="8">
        <v>37800</v>
      </c>
      <c r="H83" s="9">
        <f t="shared" si="6"/>
        <v>37478.33</v>
      </c>
      <c r="I83" s="9">
        <f t="shared" si="7"/>
        <v>737.16235208625062</v>
      </c>
      <c r="J83" s="10">
        <f t="shared" si="8"/>
        <v>1.9669028798408323</v>
      </c>
      <c r="K83" s="10">
        <f t="shared" si="9"/>
        <v>37478.33</v>
      </c>
      <c r="L83" s="11">
        <f t="shared" si="10"/>
        <v>37478.33</v>
      </c>
      <c r="M83" s="11">
        <f t="shared" si="11"/>
        <v>36635</v>
      </c>
    </row>
    <row r="84" spans="1:13" s="4" customFormat="1" ht="51" x14ac:dyDescent="0.25">
      <c r="A84" s="16" t="s">
        <v>85</v>
      </c>
      <c r="B84" s="18" t="s">
        <v>222</v>
      </c>
      <c r="C84" s="17" t="s">
        <v>291</v>
      </c>
      <c r="D84" s="12">
        <v>1</v>
      </c>
      <c r="E84" s="8">
        <v>2000</v>
      </c>
      <c r="F84" s="8">
        <v>2300</v>
      </c>
      <c r="G84" s="8">
        <v>2250</v>
      </c>
      <c r="H84" s="9">
        <f t="shared" si="6"/>
        <v>2183.33</v>
      </c>
      <c r="I84" s="9">
        <f t="shared" si="7"/>
        <v>160.72751268321591</v>
      </c>
      <c r="J84" s="10">
        <f t="shared" si="8"/>
        <v>7.3615767054552403</v>
      </c>
      <c r="K84" s="10">
        <f t="shared" si="9"/>
        <v>2183.33</v>
      </c>
      <c r="L84" s="11">
        <f t="shared" si="10"/>
        <v>2183.33</v>
      </c>
      <c r="M84" s="11">
        <f t="shared" si="11"/>
        <v>2000</v>
      </c>
    </row>
    <row r="85" spans="1:13" s="4" customFormat="1" ht="63.75" x14ac:dyDescent="0.25">
      <c r="A85" s="16" t="s">
        <v>86</v>
      </c>
      <c r="B85" s="18" t="s">
        <v>223</v>
      </c>
      <c r="C85" s="17" t="s">
        <v>291</v>
      </c>
      <c r="D85" s="12">
        <v>1</v>
      </c>
      <c r="E85" s="8">
        <v>1137.5</v>
      </c>
      <c r="F85" s="8">
        <v>1500</v>
      </c>
      <c r="G85" s="8">
        <v>1400</v>
      </c>
      <c r="H85" s="9">
        <f t="shared" si="6"/>
        <v>1345.83</v>
      </c>
      <c r="I85" s="9">
        <f t="shared" si="7"/>
        <v>187.2220161555085</v>
      </c>
      <c r="J85" s="10">
        <f t="shared" si="8"/>
        <v>13.911267853704295</v>
      </c>
      <c r="K85" s="10">
        <f t="shared" si="9"/>
        <v>1345.83</v>
      </c>
      <c r="L85" s="11">
        <f t="shared" si="10"/>
        <v>1345.83</v>
      </c>
      <c r="M85" s="11">
        <f t="shared" si="11"/>
        <v>1137.5</v>
      </c>
    </row>
    <row r="86" spans="1:13" s="4" customFormat="1" ht="51" x14ac:dyDescent="0.25">
      <c r="A86" s="16" t="s">
        <v>87</v>
      </c>
      <c r="B86" s="18" t="s">
        <v>224</v>
      </c>
      <c r="C86" s="17" t="s">
        <v>291</v>
      </c>
      <c r="D86" s="12">
        <v>1</v>
      </c>
      <c r="E86" s="8">
        <v>28850</v>
      </c>
      <c r="F86" s="8">
        <v>29000</v>
      </c>
      <c r="G86" s="8">
        <v>28900</v>
      </c>
      <c r="H86" s="9">
        <f t="shared" si="6"/>
        <v>28916.67</v>
      </c>
      <c r="I86" s="9">
        <f t="shared" si="7"/>
        <v>76.376261582597337</v>
      </c>
      <c r="J86" s="10">
        <f t="shared" si="8"/>
        <v>0.26412536983891072</v>
      </c>
      <c r="K86" s="10">
        <f t="shared" si="9"/>
        <v>28916.67</v>
      </c>
      <c r="L86" s="11">
        <f t="shared" si="10"/>
        <v>28916.67</v>
      </c>
      <c r="M86" s="11">
        <f t="shared" si="11"/>
        <v>28850</v>
      </c>
    </row>
    <row r="87" spans="1:13" s="4" customFormat="1" ht="51" x14ac:dyDescent="0.25">
      <c r="A87" s="16" t="s">
        <v>88</v>
      </c>
      <c r="B87" s="18" t="s">
        <v>225</v>
      </c>
      <c r="C87" s="17" t="s">
        <v>291</v>
      </c>
      <c r="D87" s="12">
        <v>1</v>
      </c>
      <c r="E87" s="8">
        <v>5250</v>
      </c>
      <c r="F87" s="8">
        <v>5500</v>
      </c>
      <c r="G87" s="8">
        <v>5500</v>
      </c>
      <c r="H87" s="9">
        <f t="shared" si="6"/>
        <v>5416.67</v>
      </c>
      <c r="I87" s="9">
        <f t="shared" si="7"/>
        <v>144.33756729740645</v>
      </c>
      <c r="J87" s="10">
        <f t="shared" si="8"/>
        <v>2.6646919102955589</v>
      </c>
      <c r="K87" s="10">
        <f t="shared" si="9"/>
        <v>5416.67</v>
      </c>
      <c r="L87" s="11">
        <f t="shared" si="10"/>
        <v>5416.67</v>
      </c>
      <c r="M87" s="11">
        <f t="shared" si="11"/>
        <v>5250</v>
      </c>
    </row>
    <row r="88" spans="1:13" s="4" customFormat="1" ht="51" x14ac:dyDescent="0.25">
      <c r="A88" s="16" t="s">
        <v>89</v>
      </c>
      <c r="B88" s="18" t="s">
        <v>226</v>
      </c>
      <c r="C88" s="17" t="s">
        <v>291</v>
      </c>
      <c r="D88" s="12">
        <v>1</v>
      </c>
      <c r="E88" s="8">
        <v>2250</v>
      </c>
      <c r="F88" s="8">
        <v>3000</v>
      </c>
      <c r="G88" s="8">
        <v>2300</v>
      </c>
      <c r="H88" s="9">
        <f t="shared" si="6"/>
        <v>2516.67</v>
      </c>
      <c r="I88" s="9">
        <f t="shared" si="7"/>
        <v>419.3248541803049</v>
      </c>
      <c r="J88" s="10">
        <f t="shared" si="8"/>
        <v>16.661892666909246</v>
      </c>
      <c r="K88" s="10">
        <f t="shared" si="9"/>
        <v>2516.67</v>
      </c>
      <c r="L88" s="11">
        <f t="shared" si="10"/>
        <v>2516.67</v>
      </c>
      <c r="M88" s="11">
        <f t="shared" si="11"/>
        <v>2250</v>
      </c>
    </row>
    <row r="89" spans="1:13" s="4" customFormat="1" ht="38.25" x14ac:dyDescent="0.25">
      <c r="A89" s="16" t="s">
        <v>90</v>
      </c>
      <c r="B89" s="18" t="s">
        <v>227</v>
      </c>
      <c r="C89" s="17" t="s">
        <v>291</v>
      </c>
      <c r="D89" s="12">
        <v>1</v>
      </c>
      <c r="E89" s="8">
        <v>1825</v>
      </c>
      <c r="F89" s="8">
        <v>25000</v>
      </c>
      <c r="G89" s="8">
        <v>1850</v>
      </c>
      <c r="H89" s="9">
        <f t="shared" si="6"/>
        <v>9558.33</v>
      </c>
      <c r="I89" s="9">
        <f t="shared" si="7"/>
        <v>13372.881452152837</v>
      </c>
      <c r="J89" s="10">
        <f t="shared" si="8"/>
        <v>139.90813721803744</v>
      </c>
      <c r="K89" s="10">
        <f t="shared" si="9"/>
        <v>9558.33</v>
      </c>
      <c r="L89" s="11">
        <f t="shared" si="10"/>
        <v>9558.33</v>
      </c>
      <c r="M89" s="11">
        <f t="shared" si="11"/>
        <v>1825</v>
      </c>
    </row>
    <row r="90" spans="1:13" s="4" customFormat="1" ht="63.75" x14ac:dyDescent="0.25">
      <c r="A90" s="16" t="s">
        <v>91</v>
      </c>
      <c r="B90" s="18" t="s">
        <v>228</v>
      </c>
      <c r="C90" s="17" t="s">
        <v>291</v>
      </c>
      <c r="D90" s="12">
        <v>1</v>
      </c>
      <c r="E90" s="8">
        <v>2000</v>
      </c>
      <c r="F90" s="8">
        <v>2500</v>
      </c>
      <c r="G90" s="8">
        <v>2100</v>
      </c>
      <c r="H90" s="9">
        <f t="shared" si="6"/>
        <v>2200</v>
      </c>
      <c r="I90" s="9">
        <f t="shared" si="7"/>
        <v>264.57513110645908</v>
      </c>
      <c r="J90" s="10">
        <f t="shared" si="8"/>
        <v>12.026142323020867</v>
      </c>
      <c r="K90" s="10">
        <f t="shared" si="9"/>
        <v>2200</v>
      </c>
      <c r="L90" s="11">
        <f t="shared" si="10"/>
        <v>2200</v>
      </c>
      <c r="M90" s="11">
        <f t="shared" si="11"/>
        <v>2000</v>
      </c>
    </row>
    <row r="91" spans="1:13" s="4" customFormat="1" ht="38.25" x14ac:dyDescent="0.25">
      <c r="A91" s="16" t="s">
        <v>92</v>
      </c>
      <c r="B91" s="18" t="s">
        <v>229</v>
      </c>
      <c r="C91" s="17" t="s">
        <v>291</v>
      </c>
      <c r="D91" s="12">
        <v>1</v>
      </c>
      <c r="E91" s="8">
        <v>3625</v>
      </c>
      <c r="F91" s="8">
        <v>3800</v>
      </c>
      <c r="G91" s="8">
        <v>3700</v>
      </c>
      <c r="H91" s="9">
        <f t="shared" si="6"/>
        <v>3708.33</v>
      </c>
      <c r="I91" s="9">
        <f t="shared" si="7"/>
        <v>87.797114607106153</v>
      </c>
      <c r="J91" s="10">
        <f t="shared" si="8"/>
        <v>2.3675647692386099</v>
      </c>
      <c r="K91" s="10">
        <f t="shared" si="9"/>
        <v>3708.33</v>
      </c>
      <c r="L91" s="11">
        <f t="shared" si="10"/>
        <v>3708.33</v>
      </c>
      <c r="M91" s="11">
        <f t="shared" si="11"/>
        <v>3625</v>
      </c>
    </row>
    <row r="92" spans="1:13" s="4" customFormat="1" ht="63.75" x14ac:dyDescent="0.25">
      <c r="A92" s="16" t="s">
        <v>93</v>
      </c>
      <c r="B92" s="18" t="s">
        <v>230</v>
      </c>
      <c r="C92" s="17" t="s">
        <v>291</v>
      </c>
      <c r="D92" s="12">
        <v>1</v>
      </c>
      <c r="E92" s="8">
        <v>550</v>
      </c>
      <c r="F92" s="8">
        <v>700</v>
      </c>
      <c r="G92" s="8">
        <v>565</v>
      </c>
      <c r="H92" s="9">
        <f t="shared" si="6"/>
        <v>605</v>
      </c>
      <c r="I92" s="9">
        <f t="shared" si="7"/>
        <v>82.613558209291526</v>
      </c>
      <c r="J92" s="10">
        <f t="shared" si="8"/>
        <v>13.655133588312648</v>
      </c>
      <c r="K92" s="10">
        <f t="shared" si="9"/>
        <v>605</v>
      </c>
      <c r="L92" s="11">
        <f t="shared" si="10"/>
        <v>605</v>
      </c>
      <c r="M92" s="11">
        <f t="shared" si="11"/>
        <v>550</v>
      </c>
    </row>
    <row r="93" spans="1:13" s="4" customFormat="1" ht="38.25" x14ac:dyDescent="0.25">
      <c r="A93" s="16" t="s">
        <v>94</v>
      </c>
      <c r="B93" s="18" t="s">
        <v>231</v>
      </c>
      <c r="C93" s="17" t="s">
        <v>291</v>
      </c>
      <c r="D93" s="12">
        <v>1</v>
      </c>
      <c r="E93" s="8">
        <v>42150</v>
      </c>
      <c r="F93" s="8">
        <v>42500</v>
      </c>
      <c r="G93" s="8">
        <v>42000</v>
      </c>
      <c r="H93" s="9">
        <f t="shared" si="6"/>
        <v>42216.67</v>
      </c>
      <c r="I93" s="9">
        <f t="shared" si="7"/>
        <v>256.58007197234417</v>
      </c>
      <c r="J93" s="10">
        <f t="shared" si="8"/>
        <v>0.60776956584293407</v>
      </c>
      <c r="K93" s="10">
        <f t="shared" si="9"/>
        <v>42216.67</v>
      </c>
      <c r="L93" s="11">
        <f t="shared" si="10"/>
        <v>42216.67</v>
      </c>
      <c r="M93" s="11">
        <f t="shared" si="11"/>
        <v>42000</v>
      </c>
    </row>
    <row r="94" spans="1:13" s="4" customFormat="1" ht="38.25" x14ac:dyDescent="0.25">
      <c r="A94" s="16" t="s">
        <v>95</v>
      </c>
      <c r="B94" s="18" t="s">
        <v>232</v>
      </c>
      <c r="C94" s="17" t="s">
        <v>291</v>
      </c>
      <c r="D94" s="12">
        <v>1</v>
      </c>
      <c r="E94" s="8">
        <v>21400</v>
      </c>
      <c r="F94" s="8">
        <v>22500</v>
      </c>
      <c r="G94" s="8">
        <v>21500</v>
      </c>
      <c r="H94" s="9">
        <f t="shared" si="6"/>
        <v>21800</v>
      </c>
      <c r="I94" s="9">
        <f t="shared" si="7"/>
        <v>608.27625302982199</v>
      </c>
      <c r="J94" s="10">
        <f t="shared" si="8"/>
        <v>2.7902580414212017</v>
      </c>
      <c r="K94" s="10">
        <f t="shared" si="9"/>
        <v>21800</v>
      </c>
      <c r="L94" s="11">
        <f t="shared" si="10"/>
        <v>21800</v>
      </c>
      <c r="M94" s="11">
        <f t="shared" si="11"/>
        <v>21400</v>
      </c>
    </row>
    <row r="95" spans="1:13" s="4" customFormat="1" ht="38.25" x14ac:dyDescent="0.25">
      <c r="A95" s="16" t="s">
        <v>96</v>
      </c>
      <c r="B95" s="18" t="s">
        <v>233</v>
      </c>
      <c r="C95" s="17" t="s">
        <v>291</v>
      </c>
      <c r="D95" s="12">
        <v>1</v>
      </c>
      <c r="E95" s="8">
        <v>17450</v>
      </c>
      <c r="F95" s="8">
        <v>17800</v>
      </c>
      <c r="G95" s="8">
        <v>17500</v>
      </c>
      <c r="H95" s="9">
        <f t="shared" si="6"/>
        <v>17583.330000000002</v>
      </c>
      <c r="I95" s="9">
        <f t="shared" si="7"/>
        <v>189.29694486000912</v>
      </c>
      <c r="J95" s="10">
        <f t="shared" si="8"/>
        <v>1.0765705066105742</v>
      </c>
      <c r="K95" s="10">
        <f t="shared" si="9"/>
        <v>17583.330000000002</v>
      </c>
      <c r="L95" s="11">
        <f t="shared" si="10"/>
        <v>17583.330000000002</v>
      </c>
      <c r="M95" s="11">
        <f t="shared" si="11"/>
        <v>17450</v>
      </c>
    </row>
    <row r="96" spans="1:13" s="4" customFormat="1" ht="38.25" x14ac:dyDescent="0.25">
      <c r="A96" s="16" t="s">
        <v>97</v>
      </c>
      <c r="B96" s="18" t="s">
        <v>234</v>
      </c>
      <c r="C96" s="17" t="s">
        <v>291</v>
      </c>
      <c r="D96" s="12">
        <v>1</v>
      </c>
      <c r="E96" s="8">
        <v>64150</v>
      </c>
      <c r="F96" s="8">
        <v>65000</v>
      </c>
      <c r="G96" s="8">
        <v>64300</v>
      </c>
      <c r="H96" s="9">
        <f t="shared" si="6"/>
        <v>64483.33</v>
      </c>
      <c r="I96" s="9">
        <f t="shared" si="7"/>
        <v>453.6885862938733</v>
      </c>
      <c r="J96" s="10">
        <f t="shared" si="8"/>
        <v>0.70357499572970772</v>
      </c>
      <c r="K96" s="10">
        <f t="shared" si="9"/>
        <v>64483.33</v>
      </c>
      <c r="L96" s="11">
        <f t="shared" si="10"/>
        <v>64483.33</v>
      </c>
      <c r="M96" s="11">
        <f t="shared" si="11"/>
        <v>64150</v>
      </c>
    </row>
    <row r="97" spans="1:13" s="4" customFormat="1" ht="51" x14ac:dyDescent="0.25">
      <c r="A97" s="16" t="s">
        <v>98</v>
      </c>
      <c r="B97" s="18" t="s">
        <v>235</v>
      </c>
      <c r="C97" s="17" t="s">
        <v>291</v>
      </c>
      <c r="D97" s="12">
        <v>1</v>
      </c>
      <c r="E97" s="8">
        <v>57410</v>
      </c>
      <c r="F97" s="8">
        <v>58000</v>
      </c>
      <c r="G97" s="8">
        <v>57500</v>
      </c>
      <c r="H97" s="9">
        <f t="shared" si="6"/>
        <v>57636.67</v>
      </c>
      <c r="I97" s="9">
        <f t="shared" si="7"/>
        <v>317.8574103797697</v>
      </c>
      <c r="J97" s="10">
        <f t="shared" si="8"/>
        <v>0.55148468913934434</v>
      </c>
      <c r="K97" s="10">
        <f t="shared" si="9"/>
        <v>57636.67</v>
      </c>
      <c r="L97" s="11">
        <f t="shared" si="10"/>
        <v>57636.67</v>
      </c>
      <c r="M97" s="11">
        <f t="shared" si="11"/>
        <v>57410</v>
      </c>
    </row>
    <row r="98" spans="1:13" s="4" customFormat="1" ht="38.25" x14ac:dyDescent="0.25">
      <c r="A98" s="16" t="s">
        <v>99</v>
      </c>
      <c r="B98" s="18" t="s">
        <v>236</v>
      </c>
      <c r="C98" s="17" t="s">
        <v>291</v>
      </c>
      <c r="D98" s="12">
        <v>1</v>
      </c>
      <c r="E98" s="8">
        <v>62300</v>
      </c>
      <c r="F98" s="8">
        <v>63000</v>
      </c>
      <c r="G98" s="8">
        <v>63000</v>
      </c>
      <c r="H98" s="9">
        <f t="shared" si="6"/>
        <v>62766.67</v>
      </c>
      <c r="I98" s="9">
        <f t="shared" si="7"/>
        <v>404.145188432738</v>
      </c>
      <c r="J98" s="10">
        <f t="shared" si="8"/>
        <v>0.64388502438115325</v>
      </c>
      <c r="K98" s="10">
        <f t="shared" si="9"/>
        <v>62766.67</v>
      </c>
      <c r="L98" s="11">
        <f t="shared" si="10"/>
        <v>62766.67</v>
      </c>
      <c r="M98" s="11">
        <f t="shared" si="11"/>
        <v>62300</v>
      </c>
    </row>
    <row r="99" spans="1:13" s="4" customFormat="1" ht="63.75" x14ac:dyDescent="0.25">
      <c r="A99" s="16" t="s">
        <v>100</v>
      </c>
      <c r="B99" s="18" t="s">
        <v>237</v>
      </c>
      <c r="C99" s="17" t="s">
        <v>291</v>
      </c>
      <c r="D99" s="12">
        <v>1</v>
      </c>
      <c r="E99" s="8">
        <v>66200</v>
      </c>
      <c r="F99" s="8">
        <v>67000</v>
      </c>
      <c r="G99" s="8">
        <v>67000</v>
      </c>
      <c r="H99" s="9">
        <f t="shared" si="6"/>
        <v>66733.33</v>
      </c>
      <c r="I99" s="9">
        <f t="shared" si="7"/>
        <v>461.8802153517006</v>
      </c>
      <c r="J99" s="10">
        <f t="shared" si="8"/>
        <v>0.69212822940455776</v>
      </c>
      <c r="K99" s="10">
        <f t="shared" si="9"/>
        <v>66733.33</v>
      </c>
      <c r="L99" s="11">
        <f t="shared" si="10"/>
        <v>66733.33</v>
      </c>
      <c r="M99" s="11">
        <f t="shared" si="11"/>
        <v>66200</v>
      </c>
    </row>
    <row r="100" spans="1:13" s="4" customFormat="1" ht="51" x14ac:dyDescent="0.25">
      <c r="A100" s="16" t="s">
        <v>101</v>
      </c>
      <c r="B100" s="18" t="s">
        <v>238</v>
      </c>
      <c r="C100" s="17" t="s">
        <v>291</v>
      </c>
      <c r="D100" s="12">
        <v>1</v>
      </c>
      <c r="E100" s="8">
        <v>24900</v>
      </c>
      <c r="F100" s="8">
        <v>25000</v>
      </c>
      <c r="G100" s="8">
        <v>25500</v>
      </c>
      <c r="H100" s="9">
        <f t="shared" si="6"/>
        <v>25133.33</v>
      </c>
      <c r="I100" s="9">
        <f t="shared" si="7"/>
        <v>321.45502536643187</v>
      </c>
      <c r="J100" s="10">
        <f t="shared" si="8"/>
        <v>1.2789989442960079</v>
      </c>
      <c r="K100" s="10">
        <f t="shared" si="9"/>
        <v>25133.33</v>
      </c>
      <c r="L100" s="11">
        <f t="shared" si="10"/>
        <v>25133.33</v>
      </c>
      <c r="M100" s="11">
        <f t="shared" si="11"/>
        <v>24900</v>
      </c>
    </row>
    <row r="101" spans="1:13" s="4" customFormat="1" ht="63.75" x14ac:dyDescent="0.25">
      <c r="A101" s="16" t="s">
        <v>102</v>
      </c>
      <c r="B101" s="18" t="s">
        <v>239</v>
      </c>
      <c r="C101" s="17" t="s">
        <v>291</v>
      </c>
      <c r="D101" s="12">
        <v>1</v>
      </c>
      <c r="E101" s="8">
        <v>71000</v>
      </c>
      <c r="F101" s="8">
        <v>71500</v>
      </c>
      <c r="G101" s="8">
        <v>71250</v>
      </c>
      <c r="H101" s="9">
        <f t="shared" si="6"/>
        <v>71250</v>
      </c>
      <c r="I101" s="9">
        <f t="shared" si="7"/>
        <v>250</v>
      </c>
      <c r="J101" s="10">
        <f t="shared" si="8"/>
        <v>0.35087719298245612</v>
      </c>
      <c r="K101" s="10">
        <f t="shared" si="9"/>
        <v>71250</v>
      </c>
      <c r="L101" s="11">
        <f t="shared" si="10"/>
        <v>71250</v>
      </c>
      <c r="M101" s="11">
        <f t="shared" si="11"/>
        <v>71000</v>
      </c>
    </row>
    <row r="102" spans="1:13" s="4" customFormat="1" ht="63.75" x14ac:dyDescent="0.25">
      <c r="A102" s="16" t="s">
        <v>103</v>
      </c>
      <c r="B102" s="18" t="s">
        <v>240</v>
      </c>
      <c r="C102" s="17" t="s">
        <v>291</v>
      </c>
      <c r="D102" s="12">
        <v>1</v>
      </c>
      <c r="E102" s="8">
        <v>890</v>
      </c>
      <c r="F102" s="8">
        <v>950</v>
      </c>
      <c r="G102" s="8">
        <v>900</v>
      </c>
      <c r="H102" s="9">
        <f t="shared" si="6"/>
        <v>913.33</v>
      </c>
      <c r="I102" s="9">
        <f t="shared" si="7"/>
        <v>32.145502536643185</v>
      </c>
      <c r="J102" s="10">
        <f t="shared" si="8"/>
        <v>3.5195934149368995</v>
      </c>
      <c r="K102" s="10">
        <f t="shared" si="9"/>
        <v>913.33</v>
      </c>
      <c r="L102" s="11">
        <f t="shared" si="10"/>
        <v>913.33</v>
      </c>
      <c r="M102" s="11">
        <f t="shared" si="11"/>
        <v>890</v>
      </c>
    </row>
    <row r="103" spans="1:13" s="4" customFormat="1" ht="63.75" x14ac:dyDescent="0.25">
      <c r="A103" s="16" t="s">
        <v>104</v>
      </c>
      <c r="B103" s="18" t="s">
        <v>241</v>
      </c>
      <c r="C103" s="17" t="s">
        <v>291</v>
      </c>
      <c r="D103" s="12">
        <v>1</v>
      </c>
      <c r="E103" s="8">
        <v>11350</v>
      </c>
      <c r="F103" s="8">
        <v>11500</v>
      </c>
      <c r="G103" s="8">
        <v>11300</v>
      </c>
      <c r="H103" s="9">
        <f t="shared" si="6"/>
        <v>11383.33</v>
      </c>
      <c r="I103" s="9">
        <f t="shared" si="7"/>
        <v>104.08329997330664</v>
      </c>
      <c r="J103" s="10">
        <f t="shared" si="8"/>
        <v>0.91434843734923466</v>
      </c>
      <c r="K103" s="10">
        <f t="shared" si="9"/>
        <v>11383.33</v>
      </c>
      <c r="L103" s="11">
        <f t="shared" si="10"/>
        <v>11383.33</v>
      </c>
      <c r="M103" s="11">
        <f t="shared" si="11"/>
        <v>11300</v>
      </c>
    </row>
    <row r="104" spans="1:13" s="4" customFormat="1" ht="63.75" x14ac:dyDescent="0.25">
      <c r="A104" s="16" t="s">
        <v>105</v>
      </c>
      <c r="B104" s="18" t="s">
        <v>242</v>
      </c>
      <c r="C104" s="17" t="s">
        <v>291</v>
      </c>
      <c r="D104" s="12">
        <v>1</v>
      </c>
      <c r="E104" s="8">
        <v>3450</v>
      </c>
      <c r="F104" s="8">
        <v>3500</v>
      </c>
      <c r="G104" s="8">
        <v>3550</v>
      </c>
      <c r="H104" s="9">
        <f t="shared" si="6"/>
        <v>3500</v>
      </c>
      <c r="I104" s="9">
        <f t="shared" si="7"/>
        <v>50</v>
      </c>
      <c r="J104" s="10">
        <f t="shared" si="8"/>
        <v>1.4285714285714286</v>
      </c>
      <c r="K104" s="10">
        <f t="shared" si="9"/>
        <v>3500</v>
      </c>
      <c r="L104" s="11">
        <f t="shared" si="10"/>
        <v>3500</v>
      </c>
      <c r="M104" s="11">
        <f t="shared" si="11"/>
        <v>3450</v>
      </c>
    </row>
    <row r="105" spans="1:13" s="4" customFormat="1" ht="76.5" x14ac:dyDescent="0.25">
      <c r="A105" s="16" t="s">
        <v>106</v>
      </c>
      <c r="B105" s="18" t="s">
        <v>243</v>
      </c>
      <c r="C105" s="17" t="s">
        <v>291</v>
      </c>
      <c r="D105" s="12">
        <v>1</v>
      </c>
      <c r="E105" s="8">
        <v>1350</v>
      </c>
      <c r="F105" s="8">
        <v>1500</v>
      </c>
      <c r="G105" s="8">
        <v>1500</v>
      </c>
      <c r="H105" s="9">
        <f t="shared" si="6"/>
        <v>1450</v>
      </c>
      <c r="I105" s="9">
        <f t="shared" si="7"/>
        <v>86.602540378443862</v>
      </c>
      <c r="J105" s="10">
        <f t="shared" si="8"/>
        <v>5.972588991616818</v>
      </c>
      <c r="K105" s="10">
        <f t="shared" si="9"/>
        <v>1450</v>
      </c>
      <c r="L105" s="11">
        <f t="shared" si="10"/>
        <v>1450</v>
      </c>
      <c r="M105" s="11">
        <f t="shared" si="11"/>
        <v>1350</v>
      </c>
    </row>
    <row r="106" spans="1:13" s="4" customFormat="1" ht="38.25" x14ac:dyDescent="0.25">
      <c r="A106" s="16" t="s">
        <v>107</v>
      </c>
      <c r="B106" s="18" t="s">
        <v>244</v>
      </c>
      <c r="C106" s="17" t="s">
        <v>291</v>
      </c>
      <c r="D106" s="12">
        <v>1</v>
      </c>
      <c r="E106" s="8">
        <v>8640</v>
      </c>
      <c r="F106" s="8">
        <v>8700</v>
      </c>
      <c r="G106" s="8">
        <v>8700</v>
      </c>
      <c r="H106" s="9">
        <f t="shared" si="6"/>
        <v>8680</v>
      </c>
      <c r="I106" s="9">
        <f t="shared" si="7"/>
        <v>34.641016151377549</v>
      </c>
      <c r="J106" s="10">
        <f t="shared" si="8"/>
        <v>0.39909004782693031</v>
      </c>
      <c r="K106" s="10">
        <f t="shared" si="9"/>
        <v>8680</v>
      </c>
      <c r="L106" s="11">
        <f t="shared" si="10"/>
        <v>8680</v>
      </c>
      <c r="M106" s="11">
        <f t="shared" si="11"/>
        <v>8640</v>
      </c>
    </row>
    <row r="107" spans="1:13" s="4" customFormat="1" ht="63.75" x14ac:dyDescent="0.25">
      <c r="A107" s="16" t="s">
        <v>108</v>
      </c>
      <c r="B107" s="18" t="s">
        <v>245</v>
      </c>
      <c r="C107" s="17" t="s">
        <v>291</v>
      </c>
      <c r="D107" s="12">
        <v>1</v>
      </c>
      <c r="E107" s="8">
        <v>825</v>
      </c>
      <c r="F107" s="8">
        <v>900</v>
      </c>
      <c r="G107" s="8">
        <v>850</v>
      </c>
      <c r="H107" s="9">
        <f t="shared" si="6"/>
        <v>858.33</v>
      </c>
      <c r="I107" s="9">
        <f t="shared" si="7"/>
        <v>38.188130791298668</v>
      </c>
      <c r="J107" s="10">
        <f t="shared" si="8"/>
        <v>4.4491198945974935</v>
      </c>
      <c r="K107" s="10">
        <f t="shared" si="9"/>
        <v>858.33</v>
      </c>
      <c r="L107" s="11">
        <f t="shared" si="10"/>
        <v>858.33</v>
      </c>
      <c r="M107" s="11">
        <f t="shared" si="11"/>
        <v>825</v>
      </c>
    </row>
    <row r="108" spans="1:13" s="4" customFormat="1" ht="51" x14ac:dyDescent="0.25">
      <c r="A108" s="16" t="s">
        <v>109</v>
      </c>
      <c r="B108" s="18" t="s">
        <v>246</v>
      </c>
      <c r="C108" s="17" t="s">
        <v>291</v>
      </c>
      <c r="D108" s="12">
        <v>1</v>
      </c>
      <c r="E108" s="8">
        <v>970</v>
      </c>
      <c r="F108" s="8">
        <v>1050</v>
      </c>
      <c r="G108" s="8">
        <v>1010</v>
      </c>
      <c r="H108" s="9">
        <f t="shared" si="6"/>
        <v>1010</v>
      </c>
      <c r="I108" s="9">
        <f t="shared" si="7"/>
        <v>40</v>
      </c>
      <c r="J108" s="10">
        <f t="shared" si="8"/>
        <v>3.9603960396039604</v>
      </c>
      <c r="K108" s="10">
        <f t="shared" si="9"/>
        <v>1010</v>
      </c>
      <c r="L108" s="11">
        <f t="shared" si="10"/>
        <v>1010</v>
      </c>
      <c r="M108" s="11">
        <f t="shared" si="11"/>
        <v>970</v>
      </c>
    </row>
    <row r="109" spans="1:13" s="4" customFormat="1" ht="63.75" x14ac:dyDescent="0.25">
      <c r="A109" s="16" t="s">
        <v>110</v>
      </c>
      <c r="B109" s="18" t="s">
        <v>247</v>
      </c>
      <c r="C109" s="17" t="s">
        <v>291</v>
      </c>
      <c r="D109" s="12">
        <v>1</v>
      </c>
      <c r="E109" s="8">
        <v>3500</v>
      </c>
      <c r="F109" s="8">
        <v>3550</v>
      </c>
      <c r="G109" s="8">
        <v>3650</v>
      </c>
      <c r="H109" s="9">
        <f t="shared" si="6"/>
        <v>3566.67</v>
      </c>
      <c r="I109" s="9">
        <f t="shared" si="7"/>
        <v>76.376261582597337</v>
      </c>
      <c r="J109" s="10">
        <f t="shared" si="8"/>
        <v>2.1413885103639343</v>
      </c>
      <c r="K109" s="10">
        <f t="shared" si="9"/>
        <v>3566.67</v>
      </c>
      <c r="L109" s="11">
        <f t="shared" si="10"/>
        <v>3566.67</v>
      </c>
      <c r="M109" s="11">
        <f t="shared" si="11"/>
        <v>3500</v>
      </c>
    </row>
    <row r="110" spans="1:13" s="4" customFormat="1" ht="38.25" x14ac:dyDescent="0.25">
      <c r="A110" s="16" t="s">
        <v>111</v>
      </c>
      <c r="B110" s="18" t="s">
        <v>248</v>
      </c>
      <c r="C110" s="17" t="s">
        <v>291</v>
      </c>
      <c r="D110" s="12">
        <v>1</v>
      </c>
      <c r="E110" s="8">
        <v>3500</v>
      </c>
      <c r="F110" s="8">
        <v>3550</v>
      </c>
      <c r="G110" s="8">
        <v>3497</v>
      </c>
      <c r="H110" s="9">
        <f t="shared" si="6"/>
        <v>3515.67</v>
      </c>
      <c r="I110" s="9">
        <f t="shared" si="7"/>
        <v>29.771350881902109</v>
      </c>
      <c r="J110" s="10">
        <f t="shared" si="8"/>
        <v>0.84681869691700606</v>
      </c>
      <c r="K110" s="10">
        <f t="shared" si="9"/>
        <v>3515.67</v>
      </c>
      <c r="L110" s="11">
        <f t="shared" si="10"/>
        <v>3515.67</v>
      </c>
      <c r="M110" s="11">
        <f t="shared" si="11"/>
        <v>3497</v>
      </c>
    </row>
    <row r="111" spans="1:13" s="4" customFormat="1" ht="51" x14ac:dyDescent="0.25">
      <c r="A111" s="16" t="s">
        <v>112</v>
      </c>
      <c r="B111" s="18" t="s">
        <v>249</v>
      </c>
      <c r="C111" s="17" t="s">
        <v>291</v>
      </c>
      <c r="D111" s="12">
        <v>1</v>
      </c>
      <c r="E111" s="8">
        <v>52000</v>
      </c>
      <c r="F111" s="8">
        <v>52500</v>
      </c>
      <c r="G111" s="8">
        <v>51995</v>
      </c>
      <c r="H111" s="9">
        <f t="shared" si="6"/>
        <v>52165</v>
      </c>
      <c r="I111" s="9">
        <f t="shared" si="7"/>
        <v>290.12928152808018</v>
      </c>
      <c r="J111" s="10">
        <f t="shared" si="8"/>
        <v>0.55617613635211383</v>
      </c>
      <c r="K111" s="10">
        <f t="shared" si="9"/>
        <v>52165</v>
      </c>
      <c r="L111" s="11">
        <f t="shared" si="10"/>
        <v>52165</v>
      </c>
      <c r="M111" s="11">
        <f t="shared" si="11"/>
        <v>51995</v>
      </c>
    </row>
    <row r="112" spans="1:13" s="4" customFormat="1" ht="63.75" x14ac:dyDescent="0.25">
      <c r="A112" s="16" t="s">
        <v>113</v>
      </c>
      <c r="B112" s="18" t="s">
        <v>250</v>
      </c>
      <c r="C112" s="17" t="s">
        <v>291</v>
      </c>
      <c r="D112" s="12">
        <v>1</v>
      </c>
      <c r="E112" s="8">
        <v>1450</v>
      </c>
      <c r="F112" s="8">
        <v>1500</v>
      </c>
      <c r="G112" s="8">
        <v>1550</v>
      </c>
      <c r="H112" s="9">
        <f t="shared" si="6"/>
        <v>1500</v>
      </c>
      <c r="I112" s="9">
        <f t="shared" si="7"/>
        <v>50</v>
      </c>
      <c r="J112" s="10">
        <f t="shared" si="8"/>
        <v>3.3333333333333335</v>
      </c>
      <c r="K112" s="10">
        <f t="shared" si="9"/>
        <v>1500</v>
      </c>
      <c r="L112" s="11">
        <f t="shared" si="10"/>
        <v>1500</v>
      </c>
      <c r="M112" s="11">
        <f t="shared" si="11"/>
        <v>1450</v>
      </c>
    </row>
    <row r="113" spans="1:13" s="4" customFormat="1" ht="63.75" x14ac:dyDescent="0.25">
      <c r="A113" s="16" t="s">
        <v>114</v>
      </c>
      <c r="B113" s="18" t="s">
        <v>251</v>
      </c>
      <c r="C113" s="17" t="s">
        <v>291</v>
      </c>
      <c r="D113" s="12">
        <v>1</v>
      </c>
      <c r="E113" s="8">
        <v>1240</v>
      </c>
      <c r="F113" s="8">
        <v>1300</v>
      </c>
      <c r="G113" s="8">
        <v>1250</v>
      </c>
      <c r="H113" s="9">
        <f t="shared" si="6"/>
        <v>1263.33</v>
      </c>
      <c r="I113" s="9">
        <f t="shared" si="7"/>
        <v>32.145502536643185</v>
      </c>
      <c r="J113" s="10">
        <f t="shared" si="8"/>
        <v>2.5445055952635642</v>
      </c>
      <c r="K113" s="10">
        <f t="shared" si="9"/>
        <v>1263.33</v>
      </c>
      <c r="L113" s="11">
        <f t="shared" si="10"/>
        <v>1263.33</v>
      </c>
      <c r="M113" s="11">
        <f t="shared" si="11"/>
        <v>1240</v>
      </c>
    </row>
    <row r="114" spans="1:13" s="4" customFormat="1" ht="38.25" x14ac:dyDescent="0.25">
      <c r="A114" s="16" t="s">
        <v>115</v>
      </c>
      <c r="B114" s="18" t="s">
        <v>252</v>
      </c>
      <c r="C114" s="17" t="s">
        <v>291</v>
      </c>
      <c r="D114" s="12">
        <v>1</v>
      </c>
      <c r="E114" s="8">
        <v>19500</v>
      </c>
      <c r="F114" s="8">
        <v>20500</v>
      </c>
      <c r="G114" s="8">
        <v>19600</v>
      </c>
      <c r="H114" s="9">
        <f t="shared" si="6"/>
        <v>19866.669999999998</v>
      </c>
      <c r="I114" s="9">
        <f t="shared" si="7"/>
        <v>550.75705472861023</v>
      </c>
      <c r="J114" s="10">
        <f t="shared" si="8"/>
        <v>2.7722665888576707</v>
      </c>
      <c r="K114" s="10">
        <f t="shared" si="9"/>
        <v>19866.669999999998</v>
      </c>
      <c r="L114" s="11">
        <f t="shared" si="10"/>
        <v>19866.669999999998</v>
      </c>
      <c r="M114" s="11">
        <f t="shared" si="11"/>
        <v>19500</v>
      </c>
    </row>
    <row r="115" spans="1:13" s="4" customFormat="1" ht="51" x14ac:dyDescent="0.25">
      <c r="A115" s="16" t="s">
        <v>116</v>
      </c>
      <c r="B115" s="18" t="s">
        <v>253</v>
      </c>
      <c r="C115" s="17" t="s">
        <v>291</v>
      </c>
      <c r="D115" s="12">
        <v>1</v>
      </c>
      <c r="E115" s="8">
        <v>1025</v>
      </c>
      <c r="F115" s="8">
        <v>1250</v>
      </c>
      <c r="G115" s="8">
        <v>1300</v>
      </c>
      <c r="H115" s="9">
        <f t="shared" si="6"/>
        <v>1191.67</v>
      </c>
      <c r="I115" s="9">
        <f t="shared" si="7"/>
        <v>146.48663192705789</v>
      </c>
      <c r="J115" s="10">
        <f t="shared" si="8"/>
        <v>12.292550112619926</v>
      </c>
      <c r="K115" s="10">
        <f t="shared" si="9"/>
        <v>1191.67</v>
      </c>
      <c r="L115" s="11">
        <f t="shared" si="10"/>
        <v>1191.67</v>
      </c>
      <c r="M115" s="11">
        <f t="shared" si="11"/>
        <v>1025</v>
      </c>
    </row>
    <row r="116" spans="1:13" s="4" customFormat="1" ht="51" x14ac:dyDescent="0.25">
      <c r="A116" s="16" t="s">
        <v>117</v>
      </c>
      <c r="B116" s="18" t="s">
        <v>254</v>
      </c>
      <c r="C116" s="17" t="s">
        <v>291</v>
      </c>
      <c r="D116" s="12">
        <v>1</v>
      </c>
      <c r="E116" s="8">
        <v>1125</v>
      </c>
      <c r="F116" s="8">
        <v>1250</v>
      </c>
      <c r="G116" s="8">
        <v>1300</v>
      </c>
      <c r="H116" s="9">
        <f t="shared" si="6"/>
        <v>1225</v>
      </c>
      <c r="I116" s="9">
        <f t="shared" si="7"/>
        <v>90.13878188659973</v>
      </c>
      <c r="J116" s="10">
        <f t="shared" si="8"/>
        <v>7.3582679091101815</v>
      </c>
      <c r="K116" s="10">
        <f t="shared" si="9"/>
        <v>1225</v>
      </c>
      <c r="L116" s="11">
        <f t="shared" si="10"/>
        <v>1225</v>
      </c>
      <c r="M116" s="11">
        <f t="shared" si="11"/>
        <v>1125</v>
      </c>
    </row>
    <row r="117" spans="1:13" s="4" customFormat="1" ht="38.25" x14ac:dyDescent="0.25">
      <c r="A117" s="16" t="s">
        <v>118</v>
      </c>
      <c r="B117" s="18" t="s">
        <v>255</v>
      </c>
      <c r="C117" s="17" t="s">
        <v>291</v>
      </c>
      <c r="D117" s="12">
        <v>1</v>
      </c>
      <c r="E117" s="8">
        <v>1400</v>
      </c>
      <c r="F117" s="8">
        <v>1550</v>
      </c>
      <c r="G117" s="8">
        <v>1450</v>
      </c>
      <c r="H117" s="9">
        <f t="shared" si="6"/>
        <v>1466.67</v>
      </c>
      <c r="I117" s="9">
        <f t="shared" si="7"/>
        <v>76.376261582597337</v>
      </c>
      <c r="J117" s="10">
        <f t="shared" si="8"/>
        <v>5.2074605454940333</v>
      </c>
      <c r="K117" s="10">
        <f t="shared" si="9"/>
        <v>1466.67</v>
      </c>
      <c r="L117" s="11">
        <f t="shared" si="10"/>
        <v>1466.67</v>
      </c>
      <c r="M117" s="11">
        <f t="shared" si="11"/>
        <v>1400</v>
      </c>
    </row>
    <row r="118" spans="1:13" s="4" customFormat="1" ht="51" x14ac:dyDescent="0.25">
      <c r="A118" s="16" t="s">
        <v>119</v>
      </c>
      <c r="B118" s="18" t="s">
        <v>256</v>
      </c>
      <c r="C118" s="17" t="s">
        <v>291</v>
      </c>
      <c r="D118" s="12">
        <v>1</v>
      </c>
      <c r="E118" s="8">
        <v>900</v>
      </c>
      <c r="F118" s="8">
        <v>1050</v>
      </c>
      <c r="G118" s="8">
        <v>1100</v>
      </c>
      <c r="H118" s="9">
        <f t="shared" si="6"/>
        <v>1016.67</v>
      </c>
      <c r="I118" s="9">
        <f t="shared" si="7"/>
        <v>104.08329997330664</v>
      </c>
      <c r="J118" s="10">
        <f t="shared" si="8"/>
        <v>10.237668070593864</v>
      </c>
      <c r="K118" s="10">
        <f t="shared" si="9"/>
        <v>1016.67</v>
      </c>
      <c r="L118" s="11">
        <f t="shared" si="10"/>
        <v>1016.67</v>
      </c>
      <c r="M118" s="11">
        <f t="shared" si="11"/>
        <v>900</v>
      </c>
    </row>
    <row r="119" spans="1:13" s="4" customFormat="1" ht="51" x14ac:dyDescent="0.25">
      <c r="A119" s="16" t="s">
        <v>120</v>
      </c>
      <c r="B119" s="18" t="s">
        <v>257</v>
      </c>
      <c r="C119" s="17" t="s">
        <v>291</v>
      </c>
      <c r="D119" s="12">
        <v>1</v>
      </c>
      <c r="E119" s="8">
        <v>1240</v>
      </c>
      <c r="F119" s="8">
        <v>1250</v>
      </c>
      <c r="G119" s="8">
        <v>1300</v>
      </c>
      <c r="H119" s="9">
        <f t="shared" si="6"/>
        <v>1263.33</v>
      </c>
      <c r="I119" s="9">
        <f t="shared" si="7"/>
        <v>32.145502536643185</v>
      </c>
      <c r="J119" s="10">
        <f t="shared" si="8"/>
        <v>2.5445055952635642</v>
      </c>
      <c r="K119" s="10">
        <f t="shared" si="9"/>
        <v>1263.33</v>
      </c>
      <c r="L119" s="11">
        <f t="shared" si="10"/>
        <v>1263.33</v>
      </c>
      <c r="M119" s="11">
        <f t="shared" si="11"/>
        <v>1240</v>
      </c>
    </row>
    <row r="120" spans="1:13" s="4" customFormat="1" ht="51" x14ac:dyDescent="0.25">
      <c r="A120" s="16" t="s">
        <v>121</v>
      </c>
      <c r="B120" s="18" t="s">
        <v>258</v>
      </c>
      <c r="C120" s="17" t="s">
        <v>291</v>
      </c>
      <c r="D120" s="12">
        <v>1</v>
      </c>
      <c r="E120" s="8">
        <v>1240</v>
      </c>
      <c r="F120" s="8">
        <v>1250</v>
      </c>
      <c r="G120" s="8">
        <v>1300</v>
      </c>
      <c r="H120" s="9">
        <f t="shared" si="6"/>
        <v>1263.33</v>
      </c>
      <c r="I120" s="9">
        <f t="shared" si="7"/>
        <v>32.145502536643185</v>
      </c>
      <c r="J120" s="10">
        <f t="shared" si="8"/>
        <v>2.5445055952635642</v>
      </c>
      <c r="K120" s="10">
        <f t="shared" si="9"/>
        <v>1263.33</v>
      </c>
      <c r="L120" s="11">
        <f t="shared" si="10"/>
        <v>1263.33</v>
      </c>
      <c r="M120" s="11">
        <f t="shared" si="11"/>
        <v>1240</v>
      </c>
    </row>
    <row r="121" spans="1:13" s="4" customFormat="1" ht="38.25" x14ac:dyDescent="0.25">
      <c r="A121" s="16" t="s">
        <v>122</v>
      </c>
      <c r="B121" s="18" t="s">
        <v>259</v>
      </c>
      <c r="C121" s="17" t="s">
        <v>291</v>
      </c>
      <c r="D121" s="12">
        <v>1</v>
      </c>
      <c r="E121" s="8">
        <v>3500</v>
      </c>
      <c r="F121" s="8">
        <v>3550</v>
      </c>
      <c r="G121" s="8">
        <v>3600</v>
      </c>
      <c r="H121" s="9">
        <f t="shared" si="6"/>
        <v>3550</v>
      </c>
      <c r="I121" s="9">
        <f t="shared" si="7"/>
        <v>50</v>
      </c>
      <c r="J121" s="10">
        <f t="shared" si="8"/>
        <v>1.4084507042253522</v>
      </c>
      <c r="K121" s="10">
        <f t="shared" si="9"/>
        <v>3550</v>
      </c>
      <c r="L121" s="11">
        <f t="shared" si="10"/>
        <v>3550</v>
      </c>
      <c r="M121" s="11">
        <f t="shared" si="11"/>
        <v>3500</v>
      </c>
    </row>
    <row r="122" spans="1:13" s="4" customFormat="1" ht="38.25" x14ac:dyDescent="0.25">
      <c r="A122" s="16" t="s">
        <v>123</v>
      </c>
      <c r="B122" s="18" t="s">
        <v>260</v>
      </c>
      <c r="C122" s="17" t="s">
        <v>291</v>
      </c>
      <c r="D122" s="12">
        <v>1</v>
      </c>
      <c r="E122" s="8">
        <v>3160</v>
      </c>
      <c r="F122" s="8">
        <v>3200</v>
      </c>
      <c r="G122" s="8">
        <v>3300</v>
      </c>
      <c r="H122" s="9">
        <f t="shared" si="6"/>
        <v>3220</v>
      </c>
      <c r="I122" s="9">
        <f t="shared" si="7"/>
        <v>72.111025509279784</v>
      </c>
      <c r="J122" s="10">
        <f t="shared" si="8"/>
        <v>2.2394728419030989</v>
      </c>
      <c r="K122" s="10">
        <f t="shared" si="9"/>
        <v>3220</v>
      </c>
      <c r="L122" s="11">
        <f t="shared" si="10"/>
        <v>3220</v>
      </c>
      <c r="M122" s="11">
        <f t="shared" si="11"/>
        <v>3160</v>
      </c>
    </row>
    <row r="123" spans="1:13" s="4" customFormat="1" ht="63.75" x14ac:dyDescent="0.25">
      <c r="A123" s="16" t="s">
        <v>124</v>
      </c>
      <c r="B123" s="18" t="s">
        <v>261</v>
      </c>
      <c r="C123" s="17" t="s">
        <v>291</v>
      </c>
      <c r="D123" s="12">
        <v>1</v>
      </c>
      <c r="E123" s="8">
        <v>4125</v>
      </c>
      <c r="F123" s="8">
        <v>4250</v>
      </c>
      <c r="G123" s="8">
        <v>4300</v>
      </c>
      <c r="H123" s="9">
        <f t="shared" si="6"/>
        <v>4225</v>
      </c>
      <c r="I123" s="9">
        <f t="shared" si="7"/>
        <v>90.13878188659973</v>
      </c>
      <c r="J123" s="10">
        <f t="shared" si="8"/>
        <v>2.1334622931739582</v>
      </c>
      <c r="K123" s="10">
        <f t="shared" si="9"/>
        <v>4225</v>
      </c>
      <c r="L123" s="11">
        <f t="shared" si="10"/>
        <v>4225</v>
      </c>
      <c r="M123" s="11">
        <f t="shared" si="11"/>
        <v>4125</v>
      </c>
    </row>
    <row r="124" spans="1:13" s="4" customFormat="1" ht="38.25" x14ac:dyDescent="0.25">
      <c r="A124" s="16" t="s">
        <v>125</v>
      </c>
      <c r="B124" s="18" t="s">
        <v>262</v>
      </c>
      <c r="C124" s="17" t="s">
        <v>291</v>
      </c>
      <c r="D124" s="12">
        <v>1</v>
      </c>
      <c r="E124" s="8">
        <v>28100</v>
      </c>
      <c r="F124" s="8">
        <v>29500</v>
      </c>
      <c r="G124" s="8">
        <v>30000</v>
      </c>
      <c r="H124" s="9">
        <f t="shared" si="6"/>
        <v>29200</v>
      </c>
      <c r="I124" s="9">
        <f t="shared" si="7"/>
        <v>984.88578017961049</v>
      </c>
      <c r="J124" s="10">
        <f t="shared" si="8"/>
        <v>3.3728965074644193</v>
      </c>
      <c r="K124" s="10">
        <f t="shared" si="9"/>
        <v>29200</v>
      </c>
      <c r="L124" s="11">
        <f t="shared" si="10"/>
        <v>29200</v>
      </c>
      <c r="M124" s="11">
        <f t="shared" si="11"/>
        <v>28100</v>
      </c>
    </row>
    <row r="125" spans="1:13" s="4" customFormat="1" ht="38.25" x14ac:dyDescent="0.25">
      <c r="A125" s="16" t="s">
        <v>126</v>
      </c>
      <c r="B125" s="18" t="s">
        <v>263</v>
      </c>
      <c r="C125" s="17" t="s">
        <v>291</v>
      </c>
      <c r="D125" s="12">
        <v>1</v>
      </c>
      <c r="E125" s="8">
        <v>9500</v>
      </c>
      <c r="F125" s="8">
        <v>10000</v>
      </c>
      <c r="G125" s="8">
        <v>10050</v>
      </c>
      <c r="H125" s="9">
        <f t="shared" si="6"/>
        <v>9850</v>
      </c>
      <c r="I125" s="9">
        <f t="shared" si="7"/>
        <v>304.13812651491099</v>
      </c>
      <c r="J125" s="10">
        <f t="shared" si="8"/>
        <v>3.0876967158874216</v>
      </c>
      <c r="K125" s="10">
        <f t="shared" si="9"/>
        <v>9850</v>
      </c>
      <c r="L125" s="11">
        <f t="shared" si="10"/>
        <v>9850</v>
      </c>
      <c r="M125" s="11">
        <f t="shared" si="11"/>
        <v>9500</v>
      </c>
    </row>
    <row r="126" spans="1:13" s="4" customFormat="1" ht="51" x14ac:dyDescent="0.25">
      <c r="A126" s="16" t="s">
        <v>127</v>
      </c>
      <c r="B126" s="18" t="s">
        <v>264</v>
      </c>
      <c r="C126" s="17" t="s">
        <v>291</v>
      </c>
      <c r="D126" s="12">
        <v>1</v>
      </c>
      <c r="E126" s="8">
        <v>7800</v>
      </c>
      <c r="F126" s="8">
        <v>8000</v>
      </c>
      <c r="G126" s="8">
        <v>8800</v>
      </c>
      <c r="H126" s="9">
        <f t="shared" si="6"/>
        <v>8200</v>
      </c>
      <c r="I126" s="9">
        <f t="shared" si="7"/>
        <v>529.15026221291816</v>
      </c>
      <c r="J126" s="10">
        <f t="shared" si="8"/>
        <v>6.4530519782063189</v>
      </c>
      <c r="K126" s="10">
        <f t="shared" si="9"/>
        <v>8200</v>
      </c>
      <c r="L126" s="11">
        <f t="shared" si="10"/>
        <v>8200</v>
      </c>
      <c r="M126" s="11">
        <f t="shared" si="11"/>
        <v>7800</v>
      </c>
    </row>
    <row r="127" spans="1:13" s="4" customFormat="1" ht="51" x14ac:dyDescent="0.25">
      <c r="A127" s="16" t="s">
        <v>128</v>
      </c>
      <c r="B127" s="18" t="s">
        <v>265</v>
      </c>
      <c r="C127" s="17" t="s">
        <v>291</v>
      </c>
      <c r="D127" s="12">
        <v>1</v>
      </c>
      <c r="E127" s="8">
        <v>5225</v>
      </c>
      <c r="F127" s="8">
        <v>5500</v>
      </c>
      <c r="G127" s="8">
        <v>5600</v>
      </c>
      <c r="H127" s="9">
        <f t="shared" si="6"/>
        <v>5441.67</v>
      </c>
      <c r="I127" s="9">
        <f t="shared" si="7"/>
        <v>194.18633662885074</v>
      </c>
      <c r="J127" s="10">
        <f t="shared" si="8"/>
        <v>3.5685062973103983</v>
      </c>
      <c r="K127" s="10">
        <f t="shared" si="9"/>
        <v>5441.67</v>
      </c>
      <c r="L127" s="11">
        <f t="shared" si="10"/>
        <v>5441.67</v>
      </c>
      <c r="M127" s="11">
        <f t="shared" si="11"/>
        <v>5225</v>
      </c>
    </row>
    <row r="128" spans="1:13" s="4" customFormat="1" ht="51" x14ac:dyDescent="0.25">
      <c r="A128" s="16" t="s">
        <v>129</v>
      </c>
      <c r="B128" s="18" t="s">
        <v>266</v>
      </c>
      <c r="C128" s="17" t="s">
        <v>291</v>
      </c>
      <c r="D128" s="12">
        <v>1</v>
      </c>
      <c r="E128" s="8">
        <v>4600</v>
      </c>
      <c r="F128" s="8">
        <v>4750</v>
      </c>
      <c r="G128" s="8">
        <v>4800</v>
      </c>
      <c r="H128" s="9">
        <f t="shared" si="6"/>
        <v>4716.67</v>
      </c>
      <c r="I128" s="9">
        <f t="shared" si="7"/>
        <v>104.08329997330664</v>
      </c>
      <c r="J128" s="10">
        <f t="shared" si="8"/>
        <v>2.2067115141255722</v>
      </c>
      <c r="K128" s="10">
        <f t="shared" si="9"/>
        <v>4716.67</v>
      </c>
      <c r="L128" s="11">
        <f t="shared" si="10"/>
        <v>4716.67</v>
      </c>
      <c r="M128" s="11">
        <f t="shared" si="11"/>
        <v>4600</v>
      </c>
    </row>
    <row r="129" spans="1:13" s="4" customFormat="1" ht="51" x14ac:dyDescent="0.25">
      <c r="A129" s="16" t="s">
        <v>130</v>
      </c>
      <c r="B129" s="18" t="s">
        <v>267</v>
      </c>
      <c r="C129" s="17" t="s">
        <v>291</v>
      </c>
      <c r="D129" s="12">
        <v>1</v>
      </c>
      <c r="E129" s="8">
        <v>4440</v>
      </c>
      <c r="F129" s="8">
        <v>4500</v>
      </c>
      <c r="G129" s="8">
        <v>4600</v>
      </c>
      <c r="H129" s="9">
        <f t="shared" si="6"/>
        <v>4513.33</v>
      </c>
      <c r="I129" s="9">
        <f t="shared" si="7"/>
        <v>80.829037686547608</v>
      </c>
      <c r="J129" s="10">
        <f t="shared" si="8"/>
        <v>1.7908958061242499</v>
      </c>
      <c r="K129" s="10">
        <f t="shared" si="9"/>
        <v>4513.33</v>
      </c>
      <c r="L129" s="11">
        <f t="shared" si="10"/>
        <v>4513.33</v>
      </c>
      <c r="M129" s="11">
        <f t="shared" si="11"/>
        <v>4440</v>
      </c>
    </row>
    <row r="130" spans="1:13" s="4" customFormat="1" ht="51" x14ac:dyDescent="0.25">
      <c r="A130" s="16" t="s">
        <v>131</v>
      </c>
      <c r="B130" s="18" t="s">
        <v>268</v>
      </c>
      <c r="C130" s="17" t="s">
        <v>291</v>
      </c>
      <c r="D130" s="12">
        <v>1</v>
      </c>
      <c r="E130" s="8">
        <v>32000</v>
      </c>
      <c r="F130" s="8">
        <v>32500</v>
      </c>
      <c r="G130" s="8">
        <v>32600</v>
      </c>
      <c r="H130" s="9">
        <f t="shared" si="6"/>
        <v>32366.67</v>
      </c>
      <c r="I130" s="9">
        <f t="shared" si="7"/>
        <v>321.45502536643187</v>
      </c>
      <c r="J130" s="10">
        <f t="shared" si="8"/>
        <v>0.99316681440022059</v>
      </c>
      <c r="K130" s="10">
        <f t="shared" si="9"/>
        <v>32366.67</v>
      </c>
      <c r="L130" s="11">
        <f t="shared" si="10"/>
        <v>32366.67</v>
      </c>
      <c r="M130" s="11">
        <f t="shared" si="11"/>
        <v>32000</v>
      </c>
    </row>
    <row r="131" spans="1:13" s="4" customFormat="1" ht="51" x14ac:dyDescent="0.25">
      <c r="A131" s="16" t="s">
        <v>132</v>
      </c>
      <c r="B131" s="18" t="s">
        <v>269</v>
      </c>
      <c r="C131" s="17" t="s">
        <v>291</v>
      </c>
      <c r="D131" s="12">
        <v>1</v>
      </c>
      <c r="E131" s="8">
        <v>46010</v>
      </c>
      <c r="F131" s="8">
        <v>46500</v>
      </c>
      <c r="G131" s="8">
        <v>47000</v>
      </c>
      <c r="H131" s="9">
        <f t="shared" si="6"/>
        <v>46503.33</v>
      </c>
      <c r="I131" s="9">
        <f t="shared" si="7"/>
        <v>495.00841743684856</v>
      </c>
      <c r="J131" s="10">
        <f t="shared" si="8"/>
        <v>1.0644580021190926</v>
      </c>
      <c r="K131" s="10">
        <f t="shared" si="9"/>
        <v>46503.33</v>
      </c>
      <c r="L131" s="11">
        <f t="shared" si="10"/>
        <v>46503.33</v>
      </c>
      <c r="M131" s="11">
        <f t="shared" si="11"/>
        <v>46010</v>
      </c>
    </row>
    <row r="132" spans="1:13" s="4" customFormat="1" ht="63.75" x14ac:dyDescent="0.25">
      <c r="A132" s="16" t="s">
        <v>133</v>
      </c>
      <c r="B132" s="18" t="s">
        <v>270</v>
      </c>
      <c r="C132" s="17" t="s">
        <v>291</v>
      </c>
      <c r="D132" s="12">
        <v>1</v>
      </c>
      <c r="E132" s="8">
        <v>1915</v>
      </c>
      <c r="F132" s="8">
        <v>2050</v>
      </c>
      <c r="G132" s="8">
        <v>2100</v>
      </c>
      <c r="H132" s="9">
        <f t="shared" si="6"/>
        <v>2021.67</v>
      </c>
      <c r="I132" s="9">
        <f t="shared" si="7"/>
        <v>95.699181466370618</v>
      </c>
      <c r="J132" s="10">
        <f t="shared" si="8"/>
        <v>4.7336697614531857</v>
      </c>
      <c r="K132" s="10">
        <f t="shared" si="9"/>
        <v>2021.67</v>
      </c>
      <c r="L132" s="11">
        <f t="shared" si="10"/>
        <v>2021.67</v>
      </c>
      <c r="M132" s="11">
        <f t="shared" si="11"/>
        <v>1915</v>
      </c>
    </row>
    <row r="133" spans="1:13" s="4" customFormat="1" ht="51" x14ac:dyDescent="0.25">
      <c r="A133" s="16" t="s">
        <v>134</v>
      </c>
      <c r="B133" s="18" t="s">
        <v>271</v>
      </c>
      <c r="C133" s="17" t="s">
        <v>291</v>
      </c>
      <c r="D133" s="12">
        <v>1</v>
      </c>
      <c r="E133" s="8">
        <v>1240</v>
      </c>
      <c r="F133" s="8">
        <v>1250</v>
      </c>
      <c r="G133" s="8">
        <v>1300</v>
      </c>
      <c r="H133" s="9">
        <f t="shared" si="6"/>
        <v>1263.33</v>
      </c>
      <c r="I133" s="9">
        <f t="shared" si="7"/>
        <v>32.145502536643185</v>
      </c>
      <c r="J133" s="10">
        <f t="shared" si="8"/>
        <v>2.5445055952635642</v>
      </c>
      <c r="K133" s="10">
        <f t="shared" si="9"/>
        <v>1263.33</v>
      </c>
      <c r="L133" s="11">
        <f t="shared" si="10"/>
        <v>1263.33</v>
      </c>
      <c r="M133" s="11">
        <f t="shared" si="11"/>
        <v>1240</v>
      </c>
    </row>
    <row r="134" spans="1:13" s="4" customFormat="1" ht="63.75" x14ac:dyDescent="0.25">
      <c r="A134" s="16" t="s">
        <v>135</v>
      </c>
      <c r="B134" s="18" t="s">
        <v>272</v>
      </c>
      <c r="C134" s="17" t="s">
        <v>291</v>
      </c>
      <c r="D134" s="12">
        <v>1</v>
      </c>
      <c r="E134" s="8">
        <v>875</v>
      </c>
      <c r="F134" s="8">
        <v>1050</v>
      </c>
      <c r="G134" s="8">
        <v>995</v>
      </c>
      <c r="H134" s="9">
        <f t="shared" si="6"/>
        <v>973.33</v>
      </c>
      <c r="I134" s="9">
        <f t="shared" si="7"/>
        <v>89.489291724392004</v>
      </c>
      <c r="J134" s="10">
        <f t="shared" si="8"/>
        <v>9.1941368009197291</v>
      </c>
      <c r="K134" s="10">
        <f t="shared" si="9"/>
        <v>973.33</v>
      </c>
      <c r="L134" s="11">
        <f t="shared" si="10"/>
        <v>973.33</v>
      </c>
      <c r="M134" s="11">
        <f t="shared" si="11"/>
        <v>875</v>
      </c>
    </row>
    <row r="135" spans="1:13" s="4" customFormat="1" ht="76.5" x14ac:dyDescent="0.25">
      <c r="A135" s="16" t="s">
        <v>136</v>
      </c>
      <c r="B135" s="18" t="s">
        <v>273</v>
      </c>
      <c r="C135" s="17" t="s">
        <v>291</v>
      </c>
      <c r="D135" s="12">
        <v>1</v>
      </c>
      <c r="E135" s="8">
        <v>640</v>
      </c>
      <c r="F135" s="8">
        <v>650</v>
      </c>
      <c r="G135" s="8">
        <v>645</v>
      </c>
      <c r="H135" s="9">
        <f t="shared" si="6"/>
        <v>645</v>
      </c>
      <c r="I135" s="9">
        <f t="shared" si="7"/>
        <v>5</v>
      </c>
      <c r="J135" s="10">
        <f t="shared" si="8"/>
        <v>0.77519379844961245</v>
      </c>
      <c r="K135" s="10">
        <f t="shared" si="9"/>
        <v>645</v>
      </c>
      <c r="L135" s="11">
        <f t="shared" si="10"/>
        <v>645</v>
      </c>
      <c r="M135" s="11">
        <f t="shared" si="11"/>
        <v>640</v>
      </c>
    </row>
    <row r="136" spans="1:13" s="4" customFormat="1" ht="89.25" x14ac:dyDescent="0.25">
      <c r="A136" s="16" t="s">
        <v>137</v>
      </c>
      <c r="B136" s="18" t="s">
        <v>274</v>
      </c>
      <c r="C136" s="17" t="s">
        <v>291</v>
      </c>
      <c r="D136" s="12">
        <v>1</v>
      </c>
      <c r="E136" s="8">
        <v>1120</v>
      </c>
      <c r="F136" s="8">
        <v>1250</v>
      </c>
      <c r="G136" s="8">
        <v>1195</v>
      </c>
      <c r="H136" s="9">
        <f t="shared" si="6"/>
        <v>1188.33</v>
      </c>
      <c r="I136" s="9">
        <f t="shared" si="7"/>
        <v>65.255906501506303</v>
      </c>
      <c r="J136" s="10">
        <f t="shared" si="8"/>
        <v>5.4913960348982442</v>
      </c>
      <c r="K136" s="10">
        <f t="shared" si="9"/>
        <v>1188.33</v>
      </c>
      <c r="L136" s="11">
        <f t="shared" si="10"/>
        <v>1188.33</v>
      </c>
      <c r="M136" s="11">
        <f t="shared" si="11"/>
        <v>1120</v>
      </c>
    </row>
    <row r="137" spans="1:13" s="4" customFormat="1" ht="51" x14ac:dyDescent="0.25">
      <c r="A137" s="16" t="s">
        <v>138</v>
      </c>
      <c r="B137" s="18" t="s">
        <v>275</v>
      </c>
      <c r="C137" s="17" t="s">
        <v>291</v>
      </c>
      <c r="D137" s="12">
        <v>1</v>
      </c>
      <c r="E137" s="8">
        <v>940</v>
      </c>
      <c r="F137" s="8">
        <v>1050</v>
      </c>
      <c r="G137" s="8">
        <v>995</v>
      </c>
      <c r="H137" s="9">
        <f t="shared" si="6"/>
        <v>995</v>
      </c>
      <c r="I137" s="9">
        <f t="shared" si="7"/>
        <v>55</v>
      </c>
      <c r="J137" s="10">
        <f t="shared" si="8"/>
        <v>5.5276381909547743</v>
      </c>
      <c r="K137" s="10">
        <f t="shared" si="9"/>
        <v>995</v>
      </c>
      <c r="L137" s="11">
        <f t="shared" si="10"/>
        <v>995</v>
      </c>
      <c r="M137" s="11">
        <f t="shared" si="11"/>
        <v>940</v>
      </c>
    </row>
    <row r="138" spans="1:13" s="4" customFormat="1" ht="51" x14ac:dyDescent="0.25">
      <c r="A138" s="16" t="s">
        <v>139</v>
      </c>
      <c r="B138" s="18" t="s">
        <v>276</v>
      </c>
      <c r="C138" s="17" t="s">
        <v>291</v>
      </c>
      <c r="D138" s="12">
        <v>1</v>
      </c>
      <c r="E138" s="8">
        <v>875</v>
      </c>
      <c r="F138" s="8">
        <v>1050</v>
      </c>
      <c r="G138" s="8">
        <v>998</v>
      </c>
      <c r="H138" s="9">
        <f t="shared" si="6"/>
        <v>974.33</v>
      </c>
      <c r="I138" s="9">
        <f t="shared" si="7"/>
        <v>89.86842233695512</v>
      </c>
      <c r="J138" s="10">
        <f t="shared" si="8"/>
        <v>9.2236123630551372</v>
      </c>
      <c r="K138" s="10">
        <f t="shared" si="9"/>
        <v>974.33</v>
      </c>
      <c r="L138" s="11">
        <f t="shared" si="10"/>
        <v>974.33</v>
      </c>
      <c r="M138" s="11">
        <f t="shared" si="11"/>
        <v>875</v>
      </c>
    </row>
    <row r="139" spans="1:13" s="4" customFormat="1" ht="51" x14ac:dyDescent="0.25">
      <c r="A139" s="16" t="s">
        <v>140</v>
      </c>
      <c r="B139" s="18" t="s">
        <v>277</v>
      </c>
      <c r="C139" s="17" t="s">
        <v>291</v>
      </c>
      <c r="D139" s="12">
        <v>1</v>
      </c>
      <c r="E139" s="8">
        <v>4120</v>
      </c>
      <c r="F139" s="8">
        <v>4250</v>
      </c>
      <c r="G139" s="8">
        <v>4325</v>
      </c>
      <c r="H139" s="9">
        <f t="shared" si="6"/>
        <v>4231.67</v>
      </c>
      <c r="I139" s="9">
        <f t="shared" si="7"/>
        <v>103.72238588334407</v>
      </c>
      <c r="J139" s="10">
        <f t="shared" si="8"/>
        <v>2.4510981688870839</v>
      </c>
      <c r="K139" s="10">
        <f t="shared" si="9"/>
        <v>4231.67</v>
      </c>
      <c r="L139" s="11">
        <f t="shared" si="10"/>
        <v>4231.67</v>
      </c>
      <c r="M139" s="11">
        <f t="shared" si="11"/>
        <v>4120</v>
      </c>
    </row>
    <row r="140" spans="1:13" s="4" customFormat="1" ht="63.75" x14ac:dyDescent="0.25">
      <c r="A140" s="16" t="s">
        <v>141</v>
      </c>
      <c r="B140" s="18" t="s">
        <v>278</v>
      </c>
      <c r="C140" s="17" t="s">
        <v>291</v>
      </c>
      <c r="D140" s="12">
        <v>1</v>
      </c>
      <c r="E140" s="8">
        <v>3320</v>
      </c>
      <c r="F140" s="8">
        <v>3350</v>
      </c>
      <c r="G140" s="8">
        <v>3400</v>
      </c>
      <c r="H140" s="9">
        <f t="shared" si="6"/>
        <v>3356.67</v>
      </c>
      <c r="I140" s="9">
        <f t="shared" si="7"/>
        <v>40.414518843273804</v>
      </c>
      <c r="J140" s="10">
        <f t="shared" si="8"/>
        <v>1.2040063170723903</v>
      </c>
      <c r="K140" s="10">
        <f t="shared" si="9"/>
        <v>3356.67</v>
      </c>
      <c r="L140" s="11">
        <f t="shared" si="10"/>
        <v>3356.67</v>
      </c>
      <c r="M140" s="11">
        <f t="shared" si="11"/>
        <v>3320</v>
      </c>
    </row>
    <row r="141" spans="1:13" s="4" customFormat="1" ht="51" x14ac:dyDescent="0.25">
      <c r="A141" s="16" t="s">
        <v>142</v>
      </c>
      <c r="B141" s="18" t="s">
        <v>279</v>
      </c>
      <c r="C141" s="17" t="s">
        <v>291</v>
      </c>
      <c r="D141" s="12">
        <v>1</v>
      </c>
      <c r="E141" s="8">
        <v>29600</v>
      </c>
      <c r="F141" s="8">
        <v>29650</v>
      </c>
      <c r="G141" s="8">
        <v>30050</v>
      </c>
      <c r="H141" s="9">
        <f t="shared" si="6"/>
        <v>29766.67</v>
      </c>
      <c r="I141" s="9">
        <f t="shared" si="7"/>
        <v>246.64414311581237</v>
      </c>
      <c r="J141" s="10">
        <f t="shared" si="8"/>
        <v>0.82859165340231999</v>
      </c>
      <c r="K141" s="10">
        <f t="shared" si="9"/>
        <v>29766.67</v>
      </c>
      <c r="L141" s="11">
        <f t="shared" si="10"/>
        <v>29766.67</v>
      </c>
      <c r="M141" s="11">
        <f t="shared" si="11"/>
        <v>29600</v>
      </c>
    </row>
    <row r="142" spans="1:13" s="4" customFormat="1" ht="51" x14ac:dyDescent="0.25">
      <c r="A142" s="16" t="s">
        <v>143</v>
      </c>
      <c r="B142" s="18" t="s">
        <v>280</v>
      </c>
      <c r="C142" s="17" t="s">
        <v>291</v>
      </c>
      <c r="D142" s="12">
        <v>1</v>
      </c>
      <c r="E142" s="8">
        <v>3100</v>
      </c>
      <c r="F142" s="8">
        <v>3150</v>
      </c>
      <c r="G142" s="8">
        <v>3250</v>
      </c>
      <c r="H142" s="9">
        <f t="shared" si="6"/>
        <v>3166.67</v>
      </c>
      <c r="I142" s="9">
        <f t="shared" si="7"/>
        <v>76.376261582597337</v>
      </c>
      <c r="J142" s="10">
        <f t="shared" si="8"/>
        <v>2.4118794058931727</v>
      </c>
      <c r="K142" s="10">
        <f t="shared" si="9"/>
        <v>3166.67</v>
      </c>
      <c r="L142" s="11">
        <f t="shared" si="10"/>
        <v>3166.67</v>
      </c>
      <c r="M142" s="11">
        <f t="shared" si="11"/>
        <v>3100</v>
      </c>
    </row>
    <row r="143" spans="1:13" s="4" customFormat="1" ht="25.5" x14ac:dyDescent="0.25">
      <c r="A143" s="16" t="s">
        <v>144</v>
      </c>
      <c r="B143" s="18" t="s">
        <v>281</v>
      </c>
      <c r="C143" s="17" t="s">
        <v>291</v>
      </c>
      <c r="D143" s="12">
        <v>1</v>
      </c>
      <c r="E143" s="8">
        <v>19700</v>
      </c>
      <c r="F143" s="8">
        <v>20500</v>
      </c>
      <c r="G143" s="8">
        <v>21000</v>
      </c>
      <c r="H143" s="9">
        <f t="shared" si="6"/>
        <v>20400</v>
      </c>
      <c r="I143" s="9">
        <f t="shared" si="7"/>
        <v>655.74385243020004</v>
      </c>
      <c r="J143" s="10">
        <f t="shared" si="8"/>
        <v>3.2144306491676473</v>
      </c>
      <c r="K143" s="10">
        <f t="shared" si="9"/>
        <v>20400</v>
      </c>
      <c r="L143" s="11">
        <f t="shared" si="10"/>
        <v>20400</v>
      </c>
      <c r="M143" s="11">
        <f t="shared" si="11"/>
        <v>19700</v>
      </c>
    </row>
    <row r="144" spans="1:13" s="4" customFormat="1" ht="51" x14ac:dyDescent="0.25">
      <c r="A144" s="16" t="s">
        <v>145</v>
      </c>
      <c r="B144" s="18" t="s">
        <v>282</v>
      </c>
      <c r="C144" s="17" t="s">
        <v>291</v>
      </c>
      <c r="D144" s="12">
        <v>1</v>
      </c>
      <c r="E144" s="8">
        <v>2940</v>
      </c>
      <c r="F144" s="8">
        <v>3050</v>
      </c>
      <c r="G144" s="8">
        <v>3150</v>
      </c>
      <c r="H144" s="9">
        <f t="shared" si="6"/>
        <v>3046.67</v>
      </c>
      <c r="I144" s="9">
        <f t="shared" si="7"/>
        <v>105.03967504392486</v>
      </c>
      <c r="J144" s="10">
        <f t="shared" si="8"/>
        <v>3.4476879689603681</v>
      </c>
      <c r="K144" s="10">
        <f t="shared" si="9"/>
        <v>3046.67</v>
      </c>
      <c r="L144" s="11">
        <f t="shared" si="10"/>
        <v>3046.67</v>
      </c>
      <c r="M144" s="11">
        <f t="shared" si="11"/>
        <v>2940</v>
      </c>
    </row>
    <row r="145" spans="1:13" s="4" customFormat="1" ht="51" x14ac:dyDescent="0.25">
      <c r="A145" s="16" t="s">
        <v>146</v>
      </c>
      <c r="B145" s="18" t="s">
        <v>283</v>
      </c>
      <c r="C145" s="17" t="s">
        <v>291</v>
      </c>
      <c r="D145" s="12">
        <v>1</v>
      </c>
      <c r="E145" s="8">
        <v>29600</v>
      </c>
      <c r="F145" s="8">
        <v>30500</v>
      </c>
      <c r="G145" s="8">
        <v>31500</v>
      </c>
      <c r="H145" s="9">
        <f t="shared" si="6"/>
        <v>30533.33</v>
      </c>
      <c r="I145" s="9">
        <f t="shared" si="7"/>
        <v>950.43849529221677</v>
      </c>
      <c r="J145" s="10">
        <f t="shared" si="8"/>
        <v>3.1127901715673225</v>
      </c>
      <c r="K145" s="10">
        <f t="shared" si="9"/>
        <v>30533.33</v>
      </c>
      <c r="L145" s="11">
        <f t="shared" si="10"/>
        <v>30533.33</v>
      </c>
      <c r="M145" s="11">
        <f t="shared" si="11"/>
        <v>29600</v>
      </c>
    </row>
    <row r="146" spans="1:13" s="4" customFormat="1" ht="63.75" x14ac:dyDescent="0.25">
      <c r="A146" s="16" t="s">
        <v>147</v>
      </c>
      <c r="B146" s="18" t="s">
        <v>284</v>
      </c>
      <c r="C146" s="17" t="s">
        <v>291</v>
      </c>
      <c r="D146" s="12">
        <v>1</v>
      </c>
      <c r="E146" s="8">
        <v>1940</v>
      </c>
      <c r="F146" s="8">
        <v>2050</v>
      </c>
      <c r="G146" s="8">
        <v>2300</v>
      </c>
      <c r="H146" s="9">
        <f t="shared" ref="H146:H151" si="12">ROUND(AVERAGE(E146:G146),2)</f>
        <v>2096.67</v>
      </c>
      <c r="I146" s="9">
        <f t="shared" ref="I146:I151" si="13">STDEV(E146:G146)</f>
        <v>184.48125469362282</v>
      </c>
      <c r="J146" s="10">
        <f t="shared" ref="J146:J151" si="14">I146/H146*100</f>
        <v>8.7987739936958516</v>
      </c>
      <c r="K146" s="10">
        <f t="shared" ref="K146:K151" si="15">H146</f>
        <v>2096.67</v>
      </c>
      <c r="L146" s="11">
        <f t="shared" ref="L146:L151" si="16">K146*D146</f>
        <v>2096.67</v>
      </c>
      <c r="M146" s="11">
        <f t="shared" ref="M146:M151" si="17">MIN(E146:G146)</f>
        <v>1940</v>
      </c>
    </row>
    <row r="147" spans="1:13" s="4" customFormat="1" ht="63.75" x14ac:dyDescent="0.25">
      <c r="A147" s="16" t="s">
        <v>148</v>
      </c>
      <c r="B147" s="18" t="s">
        <v>285</v>
      </c>
      <c r="C147" s="17" t="s">
        <v>291</v>
      </c>
      <c r="D147" s="12">
        <v>1</v>
      </c>
      <c r="E147" s="8">
        <v>19010</v>
      </c>
      <c r="F147" s="8">
        <v>20500</v>
      </c>
      <c r="G147" s="8">
        <v>19000</v>
      </c>
      <c r="H147" s="9">
        <f t="shared" si="12"/>
        <v>19503.330000000002</v>
      </c>
      <c r="I147" s="9">
        <f t="shared" si="13"/>
        <v>863.15313434716393</v>
      </c>
      <c r="J147" s="10">
        <f t="shared" si="14"/>
        <v>4.4256705616280083</v>
      </c>
      <c r="K147" s="10">
        <f t="shared" si="15"/>
        <v>19503.330000000002</v>
      </c>
      <c r="L147" s="11">
        <f t="shared" si="16"/>
        <v>19503.330000000002</v>
      </c>
      <c r="M147" s="11">
        <f t="shared" si="17"/>
        <v>19000</v>
      </c>
    </row>
    <row r="148" spans="1:13" s="4" customFormat="1" ht="38.25" x14ac:dyDescent="0.25">
      <c r="A148" s="16" t="s">
        <v>149</v>
      </c>
      <c r="B148" s="18" t="s">
        <v>286</v>
      </c>
      <c r="C148" s="17" t="s">
        <v>291</v>
      </c>
      <c r="D148" s="12">
        <v>1</v>
      </c>
      <c r="E148" s="8">
        <v>24170</v>
      </c>
      <c r="F148" s="8">
        <v>25500</v>
      </c>
      <c r="G148" s="8">
        <v>24300</v>
      </c>
      <c r="H148" s="9">
        <f t="shared" si="12"/>
        <v>24656.67</v>
      </c>
      <c r="I148" s="9">
        <f t="shared" si="13"/>
        <v>733.23484187082477</v>
      </c>
      <c r="J148" s="10">
        <f t="shared" si="14"/>
        <v>2.973778867425426</v>
      </c>
      <c r="K148" s="10">
        <f t="shared" si="15"/>
        <v>24656.67</v>
      </c>
      <c r="L148" s="11">
        <f t="shared" si="16"/>
        <v>24656.67</v>
      </c>
      <c r="M148" s="11">
        <f t="shared" si="17"/>
        <v>24170</v>
      </c>
    </row>
    <row r="149" spans="1:13" s="4" customFormat="1" ht="38.25" x14ac:dyDescent="0.25">
      <c r="A149" s="16" t="s">
        <v>150</v>
      </c>
      <c r="B149" s="18" t="s">
        <v>287</v>
      </c>
      <c r="C149" s="17" t="s">
        <v>291</v>
      </c>
      <c r="D149" s="12">
        <v>1</v>
      </c>
      <c r="E149" s="8">
        <v>18400</v>
      </c>
      <c r="F149" s="8">
        <v>18900</v>
      </c>
      <c r="G149" s="8">
        <v>18550</v>
      </c>
      <c r="H149" s="9">
        <f t="shared" si="12"/>
        <v>18616.669999999998</v>
      </c>
      <c r="I149" s="9">
        <f t="shared" si="13"/>
        <v>256.58007197234423</v>
      </c>
      <c r="J149" s="10">
        <f t="shared" si="14"/>
        <v>1.3782275346361312</v>
      </c>
      <c r="K149" s="10">
        <f t="shared" si="15"/>
        <v>18616.669999999998</v>
      </c>
      <c r="L149" s="11">
        <f t="shared" si="16"/>
        <v>18616.669999999998</v>
      </c>
      <c r="M149" s="11">
        <f t="shared" si="17"/>
        <v>18400</v>
      </c>
    </row>
    <row r="150" spans="1:13" s="4" customFormat="1" ht="38.25" x14ac:dyDescent="0.25">
      <c r="A150" s="16" t="s">
        <v>151</v>
      </c>
      <c r="B150" s="18" t="s">
        <v>288</v>
      </c>
      <c r="C150" s="17" t="s">
        <v>291</v>
      </c>
      <c r="D150" s="12">
        <v>1</v>
      </c>
      <c r="E150" s="8">
        <v>2400</v>
      </c>
      <c r="F150" s="8">
        <v>2550</v>
      </c>
      <c r="G150" s="8">
        <v>2435</v>
      </c>
      <c r="H150" s="9">
        <f t="shared" si="12"/>
        <v>2461.67</v>
      </c>
      <c r="I150" s="9">
        <f t="shared" si="13"/>
        <v>78.475049113290353</v>
      </c>
      <c r="J150" s="10">
        <f t="shared" si="14"/>
        <v>3.1878785179691165</v>
      </c>
      <c r="K150" s="10">
        <f t="shared" si="15"/>
        <v>2461.67</v>
      </c>
      <c r="L150" s="11">
        <f t="shared" si="16"/>
        <v>2461.67</v>
      </c>
      <c r="M150" s="11">
        <f t="shared" si="17"/>
        <v>2400</v>
      </c>
    </row>
    <row r="151" spans="1:13" s="4" customFormat="1" ht="51" x14ac:dyDescent="0.25">
      <c r="A151" s="16" t="s">
        <v>152</v>
      </c>
      <c r="B151" s="18" t="s">
        <v>289</v>
      </c>
      <c r="C151" s="17" t="s">
        <v>291</v>
      </c>
      <c r="D151" s="12">
        <v>1</v>
      </c>
      <c r="E151" s="8">
        <v>37000</v>
      </c>
      <c r="F151" s="8">
        <v>37950</v>
      </c>
      <c r="G151" s="8">
        <v>37565</v>
      </c>
      <c r="H151" s="9">
        <f t="shared" si="12"/>
        <v>37505</v>
      </c>
      <c r="I151" s="9">
        <f t="shared" si="13"/>
        <v>477.83365306349026</v>
      </c>
      <c r="J151" s="10">
        <f t="shared" si="14"/>
        <v>1.2740532010758305</v>
      </c>
      <c r="K151" s="10">
        <f t="shared" si="15"/>
        <v>37505</v>
      </c>
      <c r="L151" s="11">
        <f t="shared" si="16"/>
        <v>37505</v>
      </c>
      <c r="M151" s="11">
        <f t="shared" si="17"/>
        <v>37000</v>
      </c>
    </row>
    <row r="152" spans="1:13" s="6" customFormat="1" ht="22.5" customHeight="1" x14ac:dyDescent="0.2">
      <c r="A152" s="23" t="s">
        <v>290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5"/>
      <c r="M152" s="22">
        <f>SUM(M17:M151)</f>
        <v>2239782.5</v>
      </c>
    </row>
    <row r="153" spans="1:13" s="4" customFormat="1" ht="147" customHeight="1" x14ac:dyDescent="0.25">
      <c r="A153" s="27" t="s">
        <v>154</v>
      </c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</row>
    <row r="155" spans="1:13" x14ac:dyDescent="0.25">
      <c r="A155" s="26" t="s">
        <v>14</v>
      </c>
      <c r="B155" s="26"/>
      <c r="C155" s="26"/>
      <c r="D155" s="14" t="s">
        <v>16</v>
      </c>
      <c r="E155" s="14"/>
      <c r="F155" s="13"/>
    </row>
  </sheetData>
  <sheetProtection formatCells="0" formatColumns="0" formatRows="0" insertColumns="0" insertRows="0" insertHyperlinks="0" deleteColumns="0" deleteRows="0" sort="0" autoFilter="0" pivotTables="0"/>
  <protectedRanges>
    <protectedRange password="DD4B" sqref="L4:M17 C10:C151 H18:M1048576 H1:I17 J4:K17 M1:M3 J1 K3" name="Диапазон1"/>
  </protectedRanges>
  <mergeCells count="19">
    <mergeCell ref="A6:M6"/>
    <mergeCell ref="A8:M8"/>
    <mergeCell ref="A9:M9"/>
    <mergeCell ref="A10:A16"/>
    <mergeCell ref="B10:B16"/>
    <mergeCell ref="I10:I16"/>
    <mergeCell ref="E16:G16"/>
    <mergeCell ref="C10:C16"/>
    <mergeCell ref="D10:D16"/>
    <mergeCell ref="J10:J16"/>
    <mergeCell ref="M10:M16"/>
    <mergeCell ref="K10:K16"/>
    <mergeCell ref="L10:L16"/>
    <mergeCell ref="H10:H16"/>
    <mergeCell ref="A152:L152"/>
    <mergeCell ref="A155:C155"/>
    <mergeCell ref="A153:M153"/>
    <mergeCell ref="E10:G14"/>
    <mergeCell ref="A7:M7"/>
  </mergeCells>
  <pageMargins left="0.11811023622047245" right="0.11811023622047245" top="0.15748031496062992" bottom="0.15748031496062992" header="0.31496062992125984" footer="0.31496062992125984"/>
  <pageSetup paperSize="9"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24" sqref="G2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Гена</dc:creator>
  <cp:lastModifiedBy>User</cp:lastModifiedBy>
  <cp:lastPrinted>2026-06-22T15:17:39Z</cp:lastPrinted>
  <dcterms:created xsi:type="dcterms:W3CDTF">2015-02-16T15:55:24Z</dcterms:created>
  <dcterms:modified xsi:type="dcterms:W3CDTF">2026-06-22T15:17:41Z</dcterms:modified>
</cp:coreProperties>
</file>