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5.60\Share\Пасынкова Наташа\Реестры контрактов\Отчеты об исполнении контрактов 2026\44-ФЗ\02-99\ЕП\П.4\Окна\"/>
    </mc:Choice>
  </mc:AlternateContent>
  <bookViews>
    <workbookView xWindow="0" yWindow="0" windowWidth="28800" windowHeight="11835"/>
  </bookViews>
  <sheets>
    <sheet name="Коэф. вар.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2" l="1"/>
  <c r="O6" i="2"/>
  <c r="O4" i="2"/>
  <c r="M6" i="2"/>
  <c r="K6" i="2"/>
  <c r="N6" i="2" l="1"/>
  <c r="M5" i="2"/>
  <c r="K5" i="2"/>
  <c r="N5" i="2" l="1"/>
  <c r="M4" i="2"/>
  <c r="K4" i="2"/>
  <c r="N4" i="2" l="1"/>
  <c r="O7" i="2"/>
</calcChain>
</file>

<file path=xl/sharedStrings.xml><?xml version="1.0" encoding="utf-8"?>
<sst xmlns="http://schemas.openxmlformats.org/spreadsheetml/2006/main" count="34" uniqueCount="25">
  <si>
    <t xml:space="preserve">Среднее квадратичное отклонение </t>
  </si>
  <si>
    <t>Коэффициент вариации</t>
  </si>
  <si>
    <t>(&lt;ц&gt;)</t>
  </si>
  <si>
    <t>(σ)</t>
  </si>
  <si>
    <t>(V)</t>
  </si>
  <si>
    <t>Количество/объем</t>
  </si>
  <si>
    <t>Ед.изм.</t>
  </si>
  <si>
    <t>Ответственный за обоснование цены контракта</t>
  </si>
  <si>
    <t>__________________</t>
  </si>
  <si>
    <r>
      <t>Расчет начальной (максимальной) цены Контракта
 методом сопоставимых рыночных цен (анализа рынка)</t>
    </r>
    <r>
      <rPr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</si>
  <si>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НМЦК (руб.) итого  с учетом всех расходов, налогов и сборов </t>
  </si>
  <si>
    <t>Наименование товаров</t>
  </si>
  <si>
    <t>ОКПД2</t>
  </si>
  <si>
    <t>КТРУ</t>
  </si>
  <si>
    <t>№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</si>
  <si>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</si>
  <si>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</si>
  <si>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>шт</t>
  </si>
  <si>
    <t>22.23.14.120</t>
  </si>
  <si>
    <t>22.23.14.120-00000001</t>
  </si>
  <si>
    <t>Блок оконный пластиковый</t>
  </si>
  <si>
    <t>КП № 1 (от 30.04.2026 № 01/26-13/565)</t>
  </si>
  <si>
    <t>КП № 2 (от 30.04.2026 № 01/26-13/563)</t>
  </si>
  <si>
    <t>КП № 3 (от 30.04.2026 № 01/26-13/564)</t>
  </si>
  <si>
    <t xml:space="preserve">Начальная (максимальная) цена контракта (руб.) итого  с учетом всех расходов, налогов и сборов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</si>
</sst>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16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164" fontId="6" fillId="2" borderId="1" xfId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1"/>
  <sheetViews>
    <sheetView tabSelected="1" zoomScale="90" zoomScaleNormal="90" workbookViewId="0">
      <selection activeCell="B8" sqref="B8"/>
    </sheetView>
  </sheetViews>
  <sheetFormatPr defaultColWidth="9.28515625" defaultRowHeight="15" x14ac:dyDescent="0.25"/>
  <cols>
    <col min="1" max="1" width="3.85546875" style="1" customWidth="1"/>
    <col min="2" max="2" width="5.28515625" style="2" customWidth="1"/>
    <col min="3" max="3" width="15.7109375" style="2" customWidth="1"/>
    <col min="4" max="4" width="19.42578125" style="2" customWidth="1"/>
    <col min="5" max="5" width="33.5703125" style="2" customWidth="1"/>
    <col min="6" max="7" width="9.28515625" style="2" customWidth="1"/>
    <col min="8" max="8" width="14" style="3" customWidth="1"/>
    <col min="9" max="9" width="13.7109375" style="3" customWidth="1"/>
    <col min="10" max="10" width="12.7109375" style="3" customWidth="1"/>
    <col min="11" max="12" width="13" style="1" customWidth="1"/>
    <col min="13" max="13" width="10.7109375" style="1" customWidth="1"/>
    <col min="14" max="14" width="14.42578125" style="1" customWidth="1"/>
    <col min="15" max="15" width="15.42578125" style="1" customWidth="1"/>
    <col min="16" max="16" width="0.28515625" style="1" customWidth="1"/>
    <col min="17" max="16384" width="9.28515625" style="1"/>
  </cols>
  <sheetData>
    <row r="1" spans="2:15" ht="53.25" customHeight="1" x14ac:dyDescent="0.25">
      <c r="B1" s="21" t="s">
        <v>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2:15" ht="95.25" customHeight="1" x14ac:dyDescent="0.25">
      <c r="B2" s="23" t="s">
        <v>14</v>
      </c>
      <c r="C2" s="24" t="s">
        <v>12</v>
      </c>
      <c r="D2" s="24" t="s">
        <v>13</v>
      </c>
      <c r="E2" s="23" t="s">
        <v>11</v>
      </c>
      <c r="F2" s="23" t="s">
        <v>5</v>
      </c>
      <c r="G2" s="23" t="s">
        <v>6</v>
      </c>
      <c r="H2" s="25" t="s">
        <v>21</v>
      </c>
      <c r="I2" s="25" t="s">
        <v>22</v>
      </c>
      <c r="J2" s="25" t="s">
        <v>23</v>
      </c>
      <c r="K2" s="5" t="s">
        <v>15</v>
      </c>
      <c r="L2" s="5" t="s">
        <v>16</v>
      </c>
      <c r="M2" s="5" t="s">
        <v>0</v>
      </c>
      <c r="N2" s="5" t="s">
        <v>1</v>
      </c>
      <c r="O2" s="6" t="s">
        <v>10</v>
      </c>
    </row>
    <row r="3" spans="2:15" ht="15.75" customHeight="1" x14ac:dyDescent="0.25">
      <c r="B3" s="23"/>
      <c r="C3" s="27"/>
      <c r="D3" s="27"/>
      <c r="E3" s="24"/>
      <c r="F3" s="24"/>
      <c r="G3" s="24"/>
      <c r="H3" s="26"/>
      <c r="I3" s="26"/>
      <c r="J3" s="26"/>
      <c r="K3" s="5" t="s">
        <v>2</v>
      </c>
      <c r="L3" s="5" t="s">
        <v>2</v>
      </c>
      <c r="M3" s="5" t="s">
        <v>3</v>
      </c>
      <c r="N3" s="5" t="s">
        <v>4</v>
      </c>
      <c r="O3" s="7"/>
    </row>
    <row r="4" spans="2:15" ht="28.5" customHeight="1" x14ac:dyDescent="0.25">
      <c r="B4" s="9">
        <v>1</v>
      </c>
      <c r="C4" s="15" t="s">
        <v>18</v>
      </c>
      <c r="D4" s="15" t="s">
        <v>19</v>
      </c>
      <c r="E4" s="13" t="s">
        <v>20</v>
      </c>
      <c r="F4" s="12" t="s">
        <v>17</v>
      </c>
      <c r="G4" s="17">
        <v>1</v>
      </c>
      <c r="H4" s="18">
        <v>44270</v>
      </c>
      <c r="I4" s="18">
        <v>50000</v>
      </c>
      <c r="J4" s="19">
        <v>52000</v>
      </c>
      <c r="K4" s="14">
        <f>(H4+I4+J4)/3</f>
        <v>48756.666666666664</v>
      </c>
      <c r="L4" s="18">
        <v>44270</v>
      </c>
      <c r="M4" s="10">
        <f t="shared" ref="M4:M6" si="0">STDEV(H4:J4)</f>
        <v>4012.1856055438579</v>
      </c>
      <c r="N4" s="10">
        <f t="shared" ref="N4:N6" si="1">SUM(M4/K4*100)</f>
        <v>8.2289989858696764</v>
      </c>
      <c r="O4" s="11">
        <f>L4*G4</f>
        <v>44270</v>
      </c>
    </row>
    <row r="5" spans="2:15" ht="28.5" customHeight="1" x14ac:dyDescent="0.25">
      <c r="B5" s="9">
        <v>2</v>
      </c>
      <c r="C5" s="15" t="s">
        <v>18</v>
      </c>
      <c r="D5" s="15" t="s">
        <v>19</v>
      </c>
      <c r="E5" s="13" t="s">
        <v>20</v>
      </c>
      <c r="F5" s="12" t="s">
        <v>17</v>
      </c>
      <c r="G5" s="17">
        <v>1</v>
      </c>
      <c r="H5" s="20">
        <v>49923</v>
      </c>
      <c r="I5" s="20">
        <v>55000</v>
      </c>
      <c r="J5" s="19">
        <v>57000</v>
      </c>
      <c r="K5" s="14">
        <f t="shared" ref="K5:K6" si="2">(H5+I5+J5)/3</f>
        <v>53974.333333333336</v>
      </c>
      <c r="L5" s="20">
        <v>49923</v>
      </c>
      <c r="M5" s="10">
        <f t="shared" si="0"/>
        <v>3648.2840258583669</v>
      </c>
      <c r="N5" s="10">
        <f t="shared" si="1"/>
        <v>6.7592942803524512</v>
      </c>
      <c r="O5" s="11">
        <f t="shared" ref="O5:O6" si="3">L5*G5</f>
        <v>49923</v>
      </c>
    </row>
    <row r="6" spans="2:15" ht="28.5" customHeight="1" x14ac:dyDescent="0.25">
      <c r="B6" s="9">
        <v>3</v>
      </c>
      <c r="C6" s="15" t="s">
        <v>18</v>
      </c>
      <c r="D6" s="15" t="s">
        <v>19</v>
      </c>
      <c r="E6" s="13" t="s">
        <v>20</v>
      </c>
      <c r="F6" s="12" t="s">
        <v>17</v>
      </c>
      <c r="G6" s="17">
        <v>1</v>
      </c>
      <c r="H6" s="20">
        <v>44270</v>
      </c>
      <c r="I6" s="20">
        <v>50000</v>
      </c>
      <c r="J6" s="19">
        <v>52000</v>
      </c>
      <c r="K6" s="14">
        <f t="shared" si="2"/>
        <v>48756.666666666664</v>
      </c>
      <c r="L6" s="20">
        <v>44270</v>
      </c>
      <c r="M6" s="10">
        <f t="shared" si="0"/>
        <v>4012.1856055438579</v>
      </c>
      <c r="N6" s="10">
        <f t="shared" si="1"/>
        <v>8.2289989858696764</v>
      </c>
      <c r="O6" s="11">
        <f t="shared" si="3"/>
        <v>44270</v>
      </c>
    </row>
    <row r="7" spans="2:15" ht="22.5" customHeight="1" x14ac:dyDescent="0.25">
      <c r="B7" s="28" t="s">
        <v>24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  <c r="O7" s="8">
        <f>SUM(O4:O6)</f>
        <v>138463</v>
      </c>
    </row>
    <row r="8" spans="2:15" ht="23.25" customHeight="1" x14ac:dyDescent="0.25"/>
    <row r="9" spans="2:15" ht="15" customHeight="1" x14ac:dyDescent="0.25">
      <c r="C9" s="22" t="s">
        <v>7</v>
      </c>
      <c r="D9" s="22"/>
      <c r="E9" s="22"/>
      <c r="G9" s="22" t="s">
        <v>8</v>
      </c>
      <c r="H9" s="22"/>
      <c r="I9" s="22"/>
      <c r="J9" s="22"/>
    </row>
    <row r="10" spans="2:15" ht="83.25" customHeight="1" x14ac:dyDescent="0.25"/>
    <row r="11" spans="2:15" x14ac:dyDescent="0.25">
      <c r="J11" s="16"/>
    </row>
    <row r="12" spans="2:15" x14ac:dyDescent="0.25">
      <c r="J12" s="16"/>
    </row>
    <row r="13" spans="2:15" x14ac:dyDescent="0.25">
      <c r="J13" s="16"/>
    </row>
    <row r="14" spans="2:15" x14ac:dyDescent="0.25">
      <c r="J14" s="16"/>
    </row>
    <row r="15" spans="2:15" x14ac:dyDescent="0.25">
      <c r="J15" s="16"/>
    </row>
    <row r="16" spans="2:15" x14ac:dyDescent="0.25">
      <c r="J16" s="16"/>
    </row>
    <row r="17" spans="8:10" x14ac:dyDescent="0.25">
      <c r="J17" s="16"/>
    </row>
    <row r="18" spans="8:10" x14ac:dyDescent="0.25">
      <c r="J18" s="16"/>
    </row>
    <row r="19" spans="8:10" x14ac:dyDescent="0.25">
      <c r="J19" s="16"/>
    </row>
    <row r="21" spans="8:10" x14ac:dyDescent="0.25">
      <c r="H21" s="4"/>
    </row>
  </sheetData>
  <sheetProtection formatCells="0" formatColumns="0" formatRows="0" insertColumns="0" insertRows="0" insertHyperlinks="0" deleteColumns="0" deleteRows="0" sort="0" autoFilter="0" pivotTables="0"/>
  <protectedRanges>
    <protectedRange sqref="F7:J1048576 B8:B1048576 C8:E8 C10:E1048576 C9:D9 B2:D3 B7:D7 B4:B6" name="Диапазон3"/>
    <protectedRange sqref="E2:G3" name="Диапазон3_4"/>
    <protectedRange sqref="B1:J1" name="Диапазон3_5"/>
    <protectedRange sqref="K4:K6" name="Диапазон3_3"/>
    <protectedRange sqref="C4:D6" name="Диапазон3_1"/>
    <protectedRange sqref="F4:G6" name="Диапазон3_1_1"/>
    <protectedRange sqref="E4:E6" name="Диапазон3_2_1"/>
    <protectedRange sqref="H4:J6 L4:L6" name="Диапазон3_3_1"/>
    <protectedRange sqref="H2:J3" name="Диапазон3_4_1"/>
  </protectedRanges>
  <mergeCells count="13">
    <mergeCell ref="B1:O1"/>
    <mergeCell ref="G9:J9"/>
    <mergeCell ref="I2:I3"/>
    <mergeCell ref="B2:B3"/>
    <mergeCell ref="E2:E3"/>
    <mergeCell ref="F2:F3"/>
    <mergeCell ref="H2:H3"/>
    <mergeCell ref="G2:G3"/>
    <mergeCell ref="J2:J3"/>
    <mergeCell ref="C2:C3"/>
    <mergeCell ref="D2:D3"/>
    <mergeCell ref="B7:N7"/>
    <mergeCell ref="C9:E9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Коэф. вар.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USER-66</dc:creator>
  <cp:lastModifiedBy>Ершова Наталья Александровна</cp:lastModifiedBy>
  <cp:lastPrinted>2026-04-30T11:43:23Z</cp:lastPrinted>
  <dcterms:created xsi:type="dcterms:W3CDTF">2016-05-24T08:50:49Z</dcterms:created>
  <dcterms:modified xsi:type="dcterms:W3CDTF">2026-05-04T08:15:00Z</dcterms:modified>
</cp:coreProperties>
</file>