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120" yWindow="105" windowWidth="15120" windowHeight="8010"/>
  </bookViews>
  <sheets>
    <sheet name="Лист1" sheetId="1" r:id="rId1"/>
    <sheet name="Лист2" sheetId="2" r:id="rId2"/>
    <sheet name="Лист3" sheetId="3" r:id="rId3"/>
  </sheets>
  <definedNames>
    <definedName name="_Hlk126072966" localSheetId="0">Лист1!$D$46</definedName>
    <definedName name="_Hlk126073043" localSheetId="0">Лист1!$B$22</definedName>
    <definedName name="_xlnm.Print_Area" localSheetId="0">Лист1!$A$1:$M$62</definedName>
  </definedNames>
  <calcPr calcId="124519"/>
</workbook>
</file>

<file path=xl/calcChain.xml><?xml version="1.0" encoding="utf-8"?>
<calcChain xmlns="http://schemas.openxmlformats.org/spreadsheetml/2006/main">
  <c r="I7" i="1"/>
  <c r="I8"/>
  <c r="I9"/>
  <c r="I10"/>
  <c r="I11"/>
  <c r="I12"/>
  <c r="I13"/>
  <c r="I14"/>
  <c r="I15"/>
  <c r="G21" l="1"/>
  <c r="H21"/>
  <c r="F21"/>
  <c r="G20"/>
  <c r="H20"/>
  <c r="F20"/>
  <c r="I21" l="1"/>
  <c r="L21" s="1"/>
  <c r="I20"/>
  <c r="L20" s="1"/>
  <c r="J16"/>
  <c r="J17"/>
  <c r="K17" s="1"/>
  <c r="J6"/>
  <c r="I6"/>
  <c r="L6" s="1"/>
  <c r="I16"/>
  <c r="L16" s="1"/>
  <c r="I17"/>
  <c r="L17" s="1"/>
  <c r="J13"/>
  <c r="J14"/>
  <c r="J15"/>
  <c r="L14"/>
  <c r="L15"/>
  <c r="L11"/>
  <c r="J11"/>
  <c r="J7"/>
  <c r="J8"/>
  <c r="J9"/>
  <c r="J10"/>
  <c r="J12"/>
  <c r="J18"/>
  <c r="J19"/>
  <c r="L7"/>
  <c r="L8"/>
  <c r="L9"/>
  <c r="L10"/>
  <c r="L12"/>
  <c r="I18"/>
  <c r="L18" s="1"/>
  <c r="I19"/>
  <c r="L19" s="1"/>
  <c r="J5"/>
  <c r="K16" l="1"/>
  <c r="K22"/>
  <c r="K6"/>
  <c r="K14"/>
  <c r="K15"/>
  <c r="K9"/>
  <c r="K13"/>
  <c r="L13"/>
  <c r="K11"/>
  <c r="K8"/>
  <c r="I5"/>
  <c r="L5" s="1"/>
  <c r="K10" l="1"/>
  <c r="K7"/>
  <c r="K12"/>
  <c r="K5"/>
  <c r="K19"/>
  <c r="K18"/>
</calcChain>
</file>

<file path=xl/sharedStrings.xml><?xml version="1.0" encoding="utf-8"?>
<sst xmlns="http://schemas.openxmlformats.org/spreadsheetml/2006/main" count="39" uniqueCount="39">
  <si>
    <t>Обоснование и расчет начальной (максимальной) цены контракта в соответствии со ст. 22 Закона № 44-ФЗ</t>
  </si>
  <si>
    <t>Обоснование начальной (максимальной) цены</t>
  </si>
  <si>
    <t>Коммерческие предложения</t>
  </si>
  <si>
    <t>(сумма стоимости запасных частей и нормо-часа)</t>
  </si>
  <si>
    <t>Однородность совокупности значений выявленных цен, используемых в расчете НМЦК</t>
  </si>
  <si>
    <t>НМЦК, определяемая методом сопоставимых рыночных цен (анализ рынка)</t>
  </si>
  <si>
    <t>Средняя арифметическая цена за единицу</t>
  </si>
  <si>
    <t>Среднее квадратичное отклонение</t>
  </si>
  <si>
    <t>Коэффициент вариации цен в (%)</t>
  </si>
  <si>
    <t>Расчет НМЦК по формуле</t>
  </si>
  <si>
    <t>Обоснование начальной (максимальной) цены единицы оказания услуг по техническому ремонту (нормо-часа)</t>
  </si>
  <si>
    <t>№ п/п</t>
  </si>
  <si>
    <t xml:space="preserve">            В результате проведенного расчета начальная сумма цен за единицу составила:                              </t>
  </si>
  <si>
    <t>Наименование предмета контракта</t>
  </si>
  <si>
    <t>Поставщик услуг №1</t>
  </si>
  <si>
    <t>Поставщик услуг №2</t>
  </si>
  <si>
    <t>Поставщик услуг №3</t>
  </si>
  <si>
    <t>Техническое обслуживание и текущий ремонт автотранспортных средств</t>
  </si>
  <si>
    <t>KIA Ceкato-Rio</t>
  </si>
  <si>
    <t>Лада</t>
  </si>
  <si>
    <t>ПАЗ</t>
  </si>
  <si>
    <t>Москвич</t>
  </si>
  <si>
    <t>ГАЗ легковые</t>
  </si>
  <si>
    <t>Форд легковые</t>
  </si>
  <si>
    <t>Сопутствующие материалы легковые</t>
  </si>
  <si>
    <t>Масла+расходники+ЛКМ  легковые</t>
  </si>
  <si>
    <t>Сопутствующие материалы АЗ</t>
  </si>
  <si>
    <t>Масла+расходники+ЛКМ  АЗ</t>
  </si>
  <si>
    <t>Камаз  АЗ</t>
  </si>
  <si>
    <t>Газ   АЗ</t>
  </si>
  <si>
    <t>Форд  АЗ</t>
  </si>
  <si>
    <t>Обоснование начальной (максимальной) цены запасных частей для технического обслуживания и текущего ремонта легкового транспорта</t>
  </si>
  <si>
    <t>Обоснование начальной (максимальной) цены запасных частей для технического обслуживания и текущего ремонта  транспорта типа АЗ</t>
  </si>
  <si>
    <t>Общая начальная (максимальная) цена единицы оказания услуг по техническому обслуживанию, текущему ремонту (цена нормо-часа), запасных частей для ТО и текущего ремонта и сопутствующих материалов легкового транспорта</t>
  </si>
  <si>
    <t>Общая начальная (максимальная) цена единицы оказания услуг по техническому обслуживанию, текущему ремонту (цена нормо-часа), запасных частей для ТО и текущего ремонта и сопутствующих материалов транспорта типа АЗ</t>
  </si>
  <si>
    <t>Максимальное значение цены контракта на закупку услуги по техническому обслуживанию и текущему ремонту автотранспортных средств в рамках государственного оборонного заказа на 2026 год в целях обеспечения государственной программы вооружения для нужд ФКУ УК им. С.П. Коровинского ГУФСИН России по г. Москве, установлено в пределах лимитов бюджетных обязательств, выделенных ФКУ УК им. С.П. Коровинского ГУФСИН России по г. Москве из Федерального бюджета на 2026 год по соответствующему коду бюджетной классификации КБК 0305 4230792019 211, и составляет 25 350,00 (двадцать пять тысяч триста пятьдеся) рублей 00 копеек.</t>
  </si>
  <si>
    <t xml:space="preserve">          Определение максимального значения цены контракта произведено руководствуясь требованиями ч. 24 ст. 22 Федерального закона от 05.04.2013 № 44-ФЗ «О контрактной системе в сфере закупок товаров, работ, услуг для обеспечения государственных и муниципальных нужд».
Метод сопоставимых рыночных цен невозможно применить для обоснования начальной (максимальной) цены контракта (далее – НМЦК), так как нельзя предугадать на отдаленную перспективу количество                                       и наименование оказываемых  услуг.
Таким образом, при определении НМЦК, исходя из суммы расходования денежных средств ФКУ УК им. С.П. Коровинского ГУФСИН России по г. Москве на услуги по техническому обслуживанию и текущему ремонту автотранспортных средств в рамках государственного оборонного заказа на 2026 год в целях обеспечения государственной программы вооружения для нужд ФКУ УК им. С.П. Коровинского ГУФСИН России по г. Москве (далее - Услуги), Начальная сумма цен единицы услуги на основании произведенных расчетов составляет 10 770 903 219,20 руб.
Стоимость единицы услуги будет определена в соответствии с прейскурантом Исполнителя, по месту Заказчика: г. Москва, ул. Чагинская д. 12 (на территории заказчика или на удалении  не более 25 км от места расположения заказчика).
Расчет суммы оплаты по Контракту производится посредством произведения количества фактически оказанных услуг по Контракту на цену единицы услуги, определенную Спецификацией:
∑=К*Ц
где ∑ - сумма оплаты по контракту;
К – количество фактически оказанных услуг по контракту;
Ц – цена единицы услуги, определенная Спецификацией.
Оплата по контракту осуществляется по цене единицы услуги, исходя из фактического исполнения (фактически оказанной услуги), но не выше максимального значения цены контракта, указанного в извещении и документации.
Максимальное значение цены контракта на закупку услуги по техническому обслуживанию и текущему ремонту автотранспортных средств в рамках государственного оборонного заказа на 2026 год в целях обеспечения государственной программы вооружения для нужд ФКУ УК им. С.П. Коровинского ГУФСИН России по г. Москве, установлено в пределах лимитов бюджетных обязательств, выделенных ФКУ УК им. С.П. Коровинского ГУФСИН России по г. Москве из Федерального бюджета на 2026 год по соответствующему коду бюджетной классификации, и составляет 25 350,00 (двадцать пять тысяч триста пятьдеся) рублей 00 копеек..
</t>
  </si>
  <si>
    <t>С.М. Ощепков</t>
  </si>
  <si>
    <t xml:space="preserve">Ответственный за расчет НМЦК:
Заместитель начальника автомобильного отдела
ФКУ УК им. С.П. Коровинского ГУФСИН России по г. Москве 
майор внутренней службы                             
</t>
  </si>
</sst>
</file>

<file path=xl/styles.xml><?xml version="1.0" encoding="utf-8"?>
<styleSheet xmlns="http://schemas.openxmlformats.org/spreadsheetml/2006/main">
  <numFmts count="1">
    <numFmt numFmtId="164" formatCode="#,##0.00\ &quot;₽&quot;"/>
  </numFmts>
  <fonts count="9">
    <font>
      <sz val="11"/>
      <color theme="1"/>
      <name val="Calibri"/>
      <family val="2"/>
      <charset val="204"/>
      <scheme val="minor"/>
    </font>
    <font>
      <b/>
      <sz val="12"/>
      <color theme="1"/>
      <name val="Times New Roman"/>
      <family val="1"/>
      <charset val="204"/>
    </font>
    <font>
      <b/>
      <sz val="10"/>
      <color theme="1"/>
      <name val="Times New Roman"/>
      <family val="1"/>
      <charset val="204"/>
    </font>
    <font>
      <b/>
      <sz val="8"/>
      <color theme="1"/>
      <name val="Times New Roman"/>
      <family val="1"/>
      <charset val="204"/>
    </font>
    <font>
      <sz val="8"/>
      <color theme="1"/>
      <name val="Times New Roman"/>
      <family val="1"/>
      <charset val="204"/>
    </font>
    <font>
      <b/>
      <sz val="16"/>
      <color theme="1"/>
      <name val="Times New Roman"/>
      <family val="1"/>
      <charset val="204"/>
    </font>
    <font>
      <b/>
      <sz val="11"/>
      <color theme="1"/>
      <name val="Times New Roman"/>
      <family val="1"/>
      <charset val="204"/>
    </font>
    <font>
      <b/>
      <sz val="9"/>
      <color theme="1"/>
      <name val="Times New Roman"/>
      <family val="1"/>
      <charset val="204"/>
    </font>
    <font>
      <sz val="9"/>
      <color theme="1"/>
      <name val="Times New Roman"/>
      <family val="1"/>
      <charset val="204"/>
    </font>
  </fonts>
  <fills count="2">
    <fill>
      <patternFill patternType="none"/>
    </fill>
    <fill>
      <patternFill patternType="gray125"/>
    </fill>
  </fills>
  <borders count="1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s>
  <cellStyleXfs count="1">
    <xf numFmtId="0" fontId="0" fillId="0" borderId="0"/>
  </cellStyleXfs>
  <cellXfs count="69">
    <xf numFmtId="0" fontId="0" fillId="0" borderId="0" xfId="0"/>
    <xf numFmtId="0" fontId="4"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10" fontId="3" fillId="0" borderId="1" xfId="0" applyNumberFormat="1" applyFont="1" applyBorder="1" applyAlignment="1">
      <alignment horizontal="center" vertical="center" wrapText="1"/>
    </xf>
    <xf numFmtId="4" fontId="6"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1" xfId="0" applyFont="1" applyFill="1" applyBorder="1" applyAlignment="1">
      <alignment horizontal="center" vertical="center" wrapText="1"/>
    </xf>
    <xf numFmtId="164" fontId="3" fillId="0" borderId="15" xfId="0" applyNumberFormat="1" applyFont="1" applyBorder="1" applyAlignment="1">
      <alignment horizontal="center" vertical="center" wrapText="1"/>
    </xf>
    <xf numFmtId="10" fontId="3" fillId="0" borderId="15" xfId="0" applyNumberFormat="1" applyFont="1" applyBorder="1" applyAlignment="1">
      <alignment horizontal="center" vertical="center" wrapText="1"/>
    </xf>
    <xf numFmtId="164" fontId="3" fillId="0" borderId="5" xfId="0" applyNumberFormat="1" applyFont="1" applyBorder="1" applyAlignment="1">
      <alignment horizontal="center" vertical="center" wrapText="1"/>
    </xf>
    <xf numFmtId="10" fontId="3" fillId="0" borderId="5" xfId="0" applyNumberFormat="1" applyFont="1" applyBorder="1" applyAlignment="1">
      <alignment horizontal="center" vertical="center" wrapText="1"/>
    </xf>
    <xf numFmtId="164" fontId="3" fillId="0" borderId="8" xfId="0" applyNumberFormat="1" applyFont="1" applyBorder="1" applyAlignment="1">
      <alignment horizontal="center" vertical="center" wrapText="1"/>
    </xf>
    <xf numFmtId="164" fontId="3" fillId="0" borderId="0" xfId="0" applyNumberFormat="1" applyFont="1" applyBorder="1" applyAlignment="1">
      <alignment horizontal="center" vertical="center" wrapText="1"/>
    </xf>
    <xf numFmtId="0" fontId="1" fillId="0" borderId="12" xfId="0" applyFont="1" applyBorder="1" applyAlignment="1">
      <alignment horizontal="left" vertical="center" wrapText="1"/>
    </xf>
    <xf numFmtId="0" fontId="1" fillId="0" borderId="14" xfId="0" applyFont="1" applyBorder="1" applyAlignment="1">
      <alignment horizontal="left" vertical="center" wrapText="1"/>
    </xf>
    <xf numFmtId="0" fontId="1" fillId="0" borderId="13" xfId="0" applyFont="1" applyBorder="1" applyAlignment="1">
      <alignment horizontal="left" vertical="center" wrapText="1"/>
    </xf>
    <xf numFmtId="0" fontId="1" fillId="0" borderId="6" xfId="0" applyFont="1" applyBorder="1" applyAlignment="1">
      <alignment horizontal="left" vertical="center" wrapText="1"/>
    </xf>
    <xf numFmtId="0" fontId="1" fillId="0" borderId="0" xfId="0"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left" vertical="center" wrapText="1"/>
    </xf>
    <xf numFmtId="0" fontId="1" fillId="0" borderId="10" xfId="0" applyFont="1" applyBorder="1" applyAlignment="1">
      <alignment horizontal="left" vertical="center" wrapText="1"/>
    </xf>
    <xf numFmtId="0" fontId="1" fillId="0" borderId="9" xfId="0" applyFont="1" applyBorder="1" applyAlignment="1">
      <alignment horizontal="left" vertical="center" wrapText="1"/>
    </xf>
    <xf numFmtId="0" fontId="8" fillId="0" borderId="15"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5" xfId="0" applyFont="1" applyBorder="1" applyAlignment="1">
      <alignment horizontal="center" vertical="center" wrapText="1"/>
    </xf>
    <xf numFmtId="0" fontId="7" fillId="0" borderId="15" xfId="0" applyFont="1" applyBorder="1" applyAlignment="1">
      <alignment horizontal="center" vertical="center"/>
    </xf>
    <xf numFmtId="0" fontId="7" fillId="0" borderId="11" xfId="0" applyFont="1" applyBorder="1" applyAlignment="1">
      <alignment horizontal="center" vertical="center"/>
    </xf>
    <xf numFmtId="0" fontId="7" fillId="0" borderId="5" xfId="0" applyFont="1" applyBorder="1" applyAlignment="1">
      <alignment horizontal="center" vertical="center"/>
    </xf>
    <xf numFmtId="0" fontId="6" fillId="0" borderId="14" xfId="0" applyFont="1" applyBorder="1" applyAlignment="1">
      <alignment horizontal="right" wrapText="1"/>
    </xf>
    <xf numFmtId="0" fontId="6" fillId="0" borderId="13" xfId="0" applyFont="1" applyBorder="1" applyAlignment="1">
      <alignment horizontal="right" wrapText="1"/>
    </xf>
    <xf numFmtId="0" fontId="6" fillId="0" borderId="0" xfId="0" applyFont="1" applyBorder="1" applyAlignment="1">
      <alignment horizontal="right" wrapText="1"/>
    </xf>
    <xf numFmtId="0" fontId="6" fillId="0" borderId="7" xfId="0" applyFont="1" applyBorder="1" applyAlignment="1">
      <alignment horizontal="right" wrapText="1"/>
    </xf>
    <xf numFmtId="0" fontId="6" fillId="0" borderId="10" xfId="0" applyFont="1" applyBorder="1" applyAlignment="1">
      <alignment horizontal="right" wrapText="1"/>
    </xf>
    <xf numFmtId="0" fontId="6" fillId="0" borderId="9" xfId="0" applyFont="1" applyBorder="1" applyAlignment="1">
      <alignment horizontal="right" wrapText="1"/>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6" fillId="0" borderId="12" xfId="0" applyFont="1" applyBorder="1" applyAlignment="1">
      <alignment horizontal="center" wrapText="1"/>
    </xf>
    <xf numFmtId="0" fontId="6" fillId="0" borderId="14" xfId="0" applyFont="1" applyBorder="1" applyAlignment="1">
      <alignment horizontal="center" wrapText="1"/>
    </xf>
    <xf numFmtId="0" fontId="6" fillId="0" borderId="6" xfId="0" applyFont="1" applyBorder="1" applyAlignment="1">
      <alignment horizontal="center" wrapText="1"/>
    </xf>
    <xf numFmtId="0" fontId="6" fillId="0" borderId="0" xfId="0" applyFont="1" applyBorder="1" applyAlignment="1">
      <alignment horizontal="center" wrapText="1"/>
    </xf>
    <xf numFmtId="0" fontId="6" fillId="0" borderId="8" xfId="0" applyFont="1" applyBorder="1" applyAlignment="1">
      <alignment horizontal="center" wrapText="1"/>
    </xf>
    <xf numFmtId="0" fontId="6" fillId="0" borderId="10" xfId="0" applyFont="1" applyBorder="1" applyAlignment="1">
      <alignment horizontal="center" wrapText="1"/>
    </xf>
    <xf numFmtId="0" fontId="4" fillId="0" borderId="2" xfId="0" applyFont="1" applyBorder="1" applyAlignment="1">
      <alignment horizontal="center" vertical="center" wrapText="1"/>
    </xf>
    <xf numFmtId="0" fontId="8" fillId="0" borderId="9" xfId="0"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 fillId="0" borderId="0" xfId="0" applyFont="1" applyBorder="1" applyAlignment="1">
      <alignment horizontal="center" wrapText="1"/>
    </xf>
    <xf numFmtId="0" fontId="8" fillId="0" borderId="15" xfId="0" applyFont="1" applyBorder="1" applyAlignment="1">
      <alignment horizontal="center" vertical="center"/>
    </xf>
    <xf numFmtId="0" fontId="8" fillId="0" borderId="11" xfId="0" applyFont="1" applyBorder="1" applyAlignment="1">
      <alignment horizontal="center" vertical="center"/>
    </xf>
    <xf numFmtId="0" fontId="8" fillId="0" borderId="5" xfId="0" applyFont="1" applyBorder="1" applyAlignment="1">
      <alignment horizontal="center" vertical="center"/>
    </xf>
    <xf numFmtId="0" fontId="1" fillId="0" borderId="2" xfId="0" applyFont="1" applyBorder="1" applyAlignment="1">
      <alignment horizontal="center" wrapText="1"/>
    </xf>
    <xf numFmtId="0" fontId="1" fillId="0" borderId="3" xfId="0" applyFont="1" applyBorder="1" applyAlignment="1">
      <alignment horizontal="center" wrapText="1"/>
    </xf>
    <xf numFmtId="4" fontId="5" fillId="0" borderId="1" xfId="0" applyNumberFormat="1" applyFont="1" applyBorder="1" applyAlignment="1">
      <alignment horizontal="center" wrapText="1"/>
    </xf>
    <xf numFmtId="0" fontId="5" fillId="0" borderId="1" xfId="0" applyFont="1" applyBorder="1" applyAlignment="1">
      <alignment horizont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cellXfs>
  <cellStyles count="1">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B1:O51"/>
  <sheetViews>
    <sheetView tabSelected="1" topLeftCell="A19" zoomScaleSheetLayoutView="90" workbookViewId="0">
      <selection activeCell="F24" sqref="F24:L27"/>
    </sheetView>
  </sheetViews>
  <sheetFormatPr defaultRowHeight="15"/>
  <cols>
    <col min="3" max="3" width="21.85546875" customWidth="1"/>
    <col min="4" max="4" width="17.42578125" customWidth="1"/>
    <col min="5" max="5" width="20.7109375" customWidth="1"/>
    <col min="6" max="8" width="27.140625" customWidth="1"/>
    <col min="9" max="9" width="14.5703125" customWidth="1"/>
    <col min="10" max="10" width="15.28515625" customWidth="1"/>
    <col min="11" max="11" width="14.5703125" customWidth="1"/>
    <col min="12" max="12" width="31" customWidth="1"/>
    <col min="15" max="15" width="25.42578125" customWidth="1"/>
  </cols>
  <sheetData>
    <row r="1" spans="2:15" ht="16.5" customHeight="1" thickBot="1">
      <c r="B1" s="55" t="s">
        <v>0</v>
      </c>
      <c r="C1" s="55"/>
      <c r="D1" s="55"/>
      <c r="E1" s="55"/>
      <c r="F1" s="55"/>
      <c r="G1" s="55"/>
      <c r="H1" s="55"/>
      <c r="I1" s="55"/>
      <c r="J1" s="55"/>
      <c r="K1" s="55"/>
      <c r="L1" s="55"/>
    </row>
    <row r="2" spans="2:15" ht="42.75" customHeight="1" thickBot="1">
      <c r="B2" s="56" t="s">
        <v>11</v>
      </c>
      <c r="C2" s="24" t="s">
        <v>13</v>
      </c>
      <c r="D2" s="63" t="s">
        <v>1</v>
      </c>
      <c r="E2" s="64"/>
      <c r="F2" s="54" t="s">
        <v>2</v>
      </c>
      <c r="G2" s="54"/>
      <c r="H2" s="54"/>
      <c r="I2" s="54" t="s">
        <v>4</v>
      </c>
      <c r="J2" s="54"/>
      <c r="K2" s="54"/>
      <c r="L2" s="54" t="s">
        <v>5</v>
      </c>
    </row>
    <row r="3" spans="2:15" ht="21" customHeight="1" thickBot="1">
      <c r="B3" s="57"/>
      <c r="C3" s="25"/>
      <c r="D3" s="65"/>
      <c r="E3" s="66"/>
      <c r="F3" s="54" t="s">
        <v>3</v>
      </c>
      <c r="G3" s="54"/>
      <c r="H3" s="54"/>
      <c r="I3" s="54"/>
      <c r="J3" s="54"/>
      <c r="K3" s="54"/>
      <c r="L3" s="54"/>
    </row>
    <row r="4" spans="2:15" ht="34.5" thickBot="1">
      <c r="B4" s="58"/>
      <c r="C4" s="26"/>
      <c r="D4" s="67"/>
      <c r="E4" s="68"/>
      <c r="F4" s="1" t="s">
        <v>14</v>
      </c>
      <c r="G4" s="1" t="s">
        <v>15</v>
      </c>
      <c r="H4" s="1" t="s">
        <v>16</v>
      </c>
      <c r="I4" s="1" t="s">
        <v>6</v>
      </c>
      <c r="J4" s="1" t="s">
        <v>7</v>
      </c>
      <c r="K4" s="1" t="s">
        <v>8</v>
      </c>
      <c r="L4" s="1" t="s">
        <v>9</v>
      </c>
    </row>
    <row r="5" spans="2:15" ht="52.5" customHeight="1" thickBot="1">
      <c r="B5" s="27">
        <v>1</v>
      </c>
      <c r="C5" s="24" t="s">
        <v>17</v>
      </c>
      <c r="D5" s="52" t="s">
        <v>31</v>
      </c>
      <c r="E5" s="52"/>
      <c r="F5" s="3">
        <v>8332250613.1352072</v>
      </c>
      <c r="G5" s="3">
        <v>8294541196.4543037</v>
      </c>
      <c r="H5" s="3">
        <v>7579598238.0484095</v>
      </c>
      <c r="I5" s="3">
        <f>SUM(F5+G5+H5)/3</f>
        <v>8068796682.5459738</v>
      </c>
      <c r="J5" s="3">
        <f>STDEV(F5,G5,H5)</f>
        <v>424077632.75222456</v>
      </c>
      <c r="K5" s="4">
        <f>SUM(J5/I5)</f>
        <v>5.255772941578371E-2</v>
      </c>
      <c r="L5" s="3">
        <f>I5</f>
        <v>8068796682.5459738</v>
      </c>
    </row>
    <row r="6" spans="2:15" ht="51.75" customHeight="1" thickBot="1">
      <c r="B6" s="28"/>
      <c r="C6" s="25"/>
      <c r="D6" s="52" t="s">
        <v>32</v>
      </c>
      <c r="E6" s="52"/>
      <c r="F6" s="3">
        <v>2372334264.720367</v>
      </c>
      <c r="G6" s="3">
        <v>2703269494.5466385</v>
      </c>
      <c r="H6" s="3">
        <v>2485302563.0403705</v>
      </c>
      <c r="I6" s="3">
        <f>SUM(F6+G6+H6)/3</f>
        <v>2520302107.4357924</v>
      </c>
      <c r="J6" s="3">
        <f>STDEV(F6,G6,H6)</f>
        <v>168220859.7824809</v>
      </c>
      <c r="K6" s="4">
        <f>SUM(J6/I6)</f>
        <v>6.674630762961678E-2</v>
      </c>
      <c r="L6" s="3">
        <f>I6</f>
        <v>2520302107.4357924</v>
      </c>
      <c r="O6" s="14"/>
    </row>
    <row r="7" spans="2:15" ht="33.75" customHeight="1" thickBot="1">
      <c r="B7" s="28"/>
      <c r="C7" s="25"/>
      <c r="D7" s="53" t="s">
        <v>10</v>
      </c>
      <c r="E7" s="7" t="s">
        <v>22</v>
      </c>
      <c r="F7" s="3">
        <v>2750</v>
      </c>
      <c r="G7" s="3">
        <v>2750</v>
      </c>
      <c r="H7" s="3">
        <v>2750</v>
      </c>
      <c r="I7" s="3">
        <f t="shared" ref="I7:I19" si="0">SUM(F7+G7+H7)/3</f>
        <v>2750</v>
      </c>
      <c r="J7" s="3">
        <f t="shared" ref="J7:J19" si="1">STDEV(F7,G7,H7)</f>
        <v>0</v>
      </c>
      <c r="K7" s="4">
        <f t="shared" ref="K7:K19" si="2">SUM(J7/I7)</f>
        <v>0</v>
      </c>
      <c r="L7" s="3">
        <f>I7</f>
        <v>2750</v>
      </c>
    </row>
    <row r="8" spans="2:15" ht="33.75" customHeight="1" thickBot="1">
      <c r="B8" s="28"/>
      <c r="C8" s="25"/>
      <c r="D8" s="53"/>
      <c r="E8" s="6" t="s">
        <v>18</v>
      </c>
      <c r="F8" s="3">
        <v>2750</v>
      </c>
      <c r="G8" s="3">
        <v>2750</v>
      </c>
      <c r="H8" s="3">
        <v>2750</v>
      </c>
      <c r="I8" s="3">
        <f t="shared" si="0"/>
        <v>2750</v>
      </c>
      <c r="J8" s="3">
        <f t="shared" si="1"/>
        <v>0</v>
      </c>
      <c r="K8" s="4">
        <f t="shared" si="2"/>
        <v>0</v>
      </c>
      <c r="L8" s="3">
        <f t="shared" ref="L8:L19" si="3">I8</f>
        <v>2750</v>
      </c>
    </row>
    <row r="9" spans="2:15" ht="33.75" customHeight="1" thickBot="1">
      <c r="B9" s="28"/>
      <c r="C9" s="25"/>
      <c r="D9" s="53"/>
      <c r="E9" s="7" t="s">
        <v>23</v>
      </c>
      <c r="F9" s="3">
        <v>2750</v>
      </c>
      <c r="G9" s="3">
        <v>2750</v>
      </c>
      <c r="H9" s="3">
        <v>2750</v>
      </c>
      <c r="I9" s="3">
        <f t="shared" si="0"/>
        <v>2750</v>
      </c>
      <c r="J9" s="3">
        <f t="shared" si="1"/>
        <v>0</v>
      </c>
      <c r="K9" s="4">
        <f t="shared" si="2"/>
        <v>0</v>
      </c>
      <c r="L9" s="3">
        <f t="shared" si="3"/>
        <v>2750</v>
      </c>
    </row>
    <row r="10" spans="2:15" ht="33.75" customHeight="1" thickBot="1">
      <c r="B10" s="28"/>
      <c r="C10" s="25"/>
      <c r="D10" s="53"/>
      <c r="E10" s="6" t="s">
        <v>19</v>
      </c>
      <c r="F10" s="3">
        <v>2750</v>
      </c>
      <c r="G10" s="3">
        <v>2750</v>
      </c>
      <c r="H10" s="3">
        <v>2750</v>
      </c>
      <c r="I10" s="3">
        <f t="shared" si="0"/>
        <v>2750</v>
      </c>
      <c r="J10" s="3">
        <f t="shared" si="1"/>
        <v>0</v>
      </c>
      <c r="K10" s="4">
        <f t="shared" si="2"/>
        <v>0</v>
      </c>
      <c r="L10" s="3">
        <f t="shared" si="3"/>
        <v>2750</v>
      </c>
    </row>
    <row r="11" spans="2:15" ht="33.75" customHeight="1" thickBot="1">
      <c r="B11" s="28"/>
      <c r="C11" s="25"/>
      <c r="D11" s="53"/>
      <c r="E11" s="6" t="s">
        <v>20</v>
      </c>
      <c r="F11" s="3">
        <v>2950</v>
      </c>
      <c r="G11" s="3">
        <v>2950</v>
      </c>
      <c r="H11" s="3">
        <v>2950</v>
      </c>
      <c r="I11" s="3">
        <f t="shared" si="0"/>
        <v>2950</v>
      </c>
      <c r="J11" s="3">
        <f t="shared" si="1"/>
        <v>0</v>
      </c>
      <c r="K11" s="4">
        <f t="shared" si="2"/>
        <v>0</v>
      </c>
      <c r="L11" s="3">
        <f t="shared" si="3"/>
        <v>2950</v>
      </c>
    </row>
    <row r="12" spans="2:15" ht="33.75" customHeight="1" thickBot="1">
      <c r="B12" s="28"/>
      <c r="C12" s="25"/>
      <c r="D12" s="53"/>
      <c r="E12" s="8" t="s">
        <v>21</v>
      </c>
      <c r="F12" s="9">
        <v>2750</v>
      </c>
      <c r="G12" s="9">
        <v>2750</v>
      </c>
      <c r="H12" s="9">
        <v>2750</v>
      </c>
      <c r="I12" s="9">
        <f>SUM(F12+G12+H12)/3</f>
        <v>2750</v>
      </c>
      <c r="J12" s="9">
        <f>STDEV(F12,G12,H12)</f>
        <v>0</v>
      </c>
      <c r="K12" s="10">
        <f>SUM(J12/I12)</f>
        <v>0</v>
      </c>
      <c r="L12" s="9">
        <f>I12</f>
        <v>2750</v>
      </c>
    </row>
    <row r="13" spans="2:15" ht="33.75" customHeight="1" thickBot="1">
      <c r="B13" s="28"/>
      <c r="C13" s="25"/>
      <c r="D13" s="36"/>
      <c r="E13" s="7" t="s">
        <v>28</v>
      </c>
      <c r="F13" s="3">
        <v>2950</v>
      </c>
      <c r="G13" s="3">
        <v>2950</v>
      </c>
      <c r="H13" s="3">
        <v>2950</v>
      </c>
      <c r="I13" s="9">
        <f t="shared" ref="I13:I17" si="4">SUM(F13+G13+H13)/3</f>
        <v>2950</v>
      </c>
      <c r="J13" s="9">
        <f t="shared" ref="J13:J17" si="5">STDEV(F13,G13,H13)</f>
        <v>0</v>
      </c>
      <c r="K13" s="10">
        <f t="shared" ref="K13:K17" si="6">SUM(J13/I13)</f>
        <v>0</v>
      </c>
      <c r="L13" s="9">
        <f t="shared" ref="L13:L17" si="7">I13</f>
        <v>2950</v>
      </c>
    </row>
    <row r="14" spans="2:15" ht="33.75" customHeight="1" thickBot="1">
      <c r="B14" s="28"/>
      <c r="C14" s="25"/>
      <c r="D14" s="36"/>
      <c r="E14" s="7" t="s">
        <v>29</v>
      </c>
      <c r="F14" s="3">
        <v>2750</v>
      </c>
      <c r="G14" s="3">
        <v>2750</v>
      </c>
      <c r="H14" s="3">
        <v>2750</v>
      </c>
      <c r="I14" s="9">
        <f t="shared" si="4"/>
        <v>2750</v>
      </c>
      <c r="J14" s="9">
        <f t="shared" si="5"/>
        <v>0</v>
      </c>
      <c r="K14" s="10">
        <f t="shared" si="6"/>
        <v>0</v>
      </c>
      <c r="L14" s="9">
        <f t="shared" si="7"/>
        <v>2750</v>
      </c>
    </row>
    <row r="15" spans="2:15" ht="33.75" customHeight="1" thickBot="1">
      <c r="B15" s="28"/>
      <c r="C15" s="25"/>
      <c r="D15" s="36"/>
      <c r="E15" s="7" t="s">
        <v>30</v>
      </c>
      <c r="F15" s="3">
        <v>2750</v>
      </c>
      <c r="G15" s="3">
        <v>2750</v>
      </c>
      <c r="H15" s="3">
        <v>2750</v>
      </c>
      <c r="I15" s="9">
        <f t="shared" si="4"/>
        <v>2750</v>
      </c>
      <c r="J15" s="9">
        <f t="shared" si="5"/>
        <v>0</v>
      </c>
      <c r="K15" s="10">
        <f t="shared" si="6"/>
        <v>0</v>
      </c>
      <c r="L15" s="9">
        <f t="shared" si="7"/>
        <v>2750</v>
      </c>
    </row>
    <row r="16" spans="2:15" ht="33.75" customHeight="1" thickBot="1">
      <c r="B16" s="28"/>
      <c r="C16" s="25"/>
      <c r="D16" s="36" t="s">
        <v>26</v>
      </c>
      <c r="E16" s="48"/>
      <c r="F16" s="11">
        <v>1634418.7803348256</v>
      </c>
      <c r="G16" s="11">
        <v>1797860.6583683076</v>
      </c>
      <c r="H16" s="13">
        <v>1797860.6583683076</v>
      </c>
      <c r="I16" s="9">
        <f t="shared" si="4"/>
        <v>1743380.032357147</v>
      </c>
      <c r="J16" s="9">
        <f t="shared" si="5"/>
        <v>94363.212279488813</v>
      </c>
      <c r="K16" s="10">
        <f t="shared" si="6"/>
        <v>5.4126587736527239E-2</v>
      </c>
      <c r="L16" s="9">
        <f t="shared" si="7"/>
        <v>1743380.032357147</v>
      </c>
    </row>
    <row r="17" spans="2:12" ht="33.75" customHeight="1" thickBot="1">
      <c r="B17" s="28"/>
      <c r="C17" s="25"/>
      <c r="D17" s="36" t="s">
        <v>27</v>
      </c>
      <c r="E17" s="37"/>
      <c r="F17" s="11">
        <v>86838253.82408458</v>
      </c>
      <c r="G17" s="11">
        <v>90973408.768088683</v>
      </c>
      <c r="H17" s="13">
        <v>90973408.768088683</v>
      </c>
      <c r="I17" s="3">
        <f t="shared" si="4"/>
        <v>89595023.786753997</v>
      </c>
      <c r="J17" s="3">
        <f t="shared" si="5"/>
        <v>2387432.8200615812</v>
      </c>
      <c r="K17" s="4">
        <f t="shared" si="6"/>
        <v>2.6646935501060124E-2</v>
      </c>
      <c r="L17" s="3">
        <f t="shared" si="7"/>
        <v>89595023.786753997</v>
      </c>
    </row>
    <row r="18" spans="2:12" ht="36" customHeight="1" thickBot="1">
      <c r="B18" s="28"/>
      <c r="C18" s="25"/>
      <c r="D18" s="36" t="s">
        <v>24</v>
      </c>
      <c r="E18" s="48"/>
      <c r="F18" s="11">
        <v>1634418.7803348256</v>
      </c>
      <c r="G18" s="11">
        <v>1650762.9681381749</v>
      </c>
      <c r="H18" s="11">
        <v>1650762.9681381749</v>
      </c>
      <c r="I18" s="11">
        <f t="shared" si="0"/>
        <v>1645314.9055370586</v>
      </c>
      <c r="J18" s="11">
        <f t="shared" si="1"/>
        <v>9436.3212279494728</v>
      </c>
      <c r="K18" s="12">
        <f t="shared" si="2"/>
        <v>5.7352675747317184E-3</v>
      </c>
      <c r="L18" s="11">
        <f t="shared" si="3"/>
        <v>1645314.9055370586</v>
      </c>
    </row>
    <row r="19" spans="2:12" ht="37.5" customHeight="1" thickBot="1">
      <c r="B19" s="28"/>
      <c r="C19" s="25"/>
      <c r="D19" s="36" t="s">
        <v>25</v>
      </c>
      <c r="E19" s="37"/>
      <c r="F19" s="3">
        <v>90973408.768088683</v>
      </c>
      <c r="G19" s="3">
        <v>91883142.855769932</v>
      </c>
      <c r="H19" s="3">
        <v>83530129.868881255</v>
      </c>
      <c r="I19" s="3">
        <f t="shared" si="0"/>
        <v>88795560.497579962</v>
      </c>
      <c r="J19" s="3">
        <f t="shared" si="1"/>
        <v>4582627.3912245044</v>
      </c>
      <c r="K19" s="4">
        <f t="shared" si="2"/>
        <v>5.1608744463631145E-2</v>
      </c>
      <c r="L19" s="3">
        <f t="shared" si="3"/>
        <v>88795560.497579962</v>
      </c>
    </row>
    <row r="20" spans="2:12" ht="60.75" customHeight="1" thickBot="1">
      <c r="B20" s="28"/>
      <c r="C20" s="25"/>
      <c r="D20" s="47" t="s">
        <v>33</v>
      </c>
      <c r="E20" s="37"/>
      <c r="F20" s="2">
        <f>SUM(F5+F7+F8+F9+F10+F11+F12+F18+F19)</f>
        <v>8424875140.68363</v>
      </c>
      <c r="G20" s="2">
        <f t="shared" ref="G20:H20" si="8">SUM(G5+G7+G8+G9+G10+G11+G12+G18+G19)</f>
        <v>8388091802.2782116</v>
      </c>
      <c r="H20" s="2">
        <f t="shared" si="8"/>
        <v>7664795830.8854284</v>
      </c>
      <c r="I20" s="49">
        <f>SUM(F20+G20+H20)/3</f>
        <v>8159254257.94909</v>
      </c>
      <c r="J20" s="50"/>
      <c r="K20" s="51"/>
      <c r="L20" s="5">
        <f>I20</f>
        <v>8159254257.94909</v>
      </c>
    </row>
    <row r="21" spans="2:12" ht="65.25" customHeight="1" thickBot="1">
      <c r="B21" s="29"/>
      <c r="C21" s="26"/>
      <c r="D21" s="47" t="s">
        <v>34</v>
      </c>
      <c r="E21" s="37"/>
      <c r="F21" s="2">
        <f>SUM(F6+F13+F14+F15+F16+F17)</f>
        <v>2460815387.3247867</v>
      </c>
      <c r="G21" s="2">
        <f t="shared" ref="G21:H21" si="9">SUM(G6+G13+G14+G15+G16+G17)</f>
        <v>2796049213.9730954</v>
      </c>
      <c r="H21" s="2">
        <f t="shared" si="9"/>
        <v>2578082282.4668274</v>
      </c>
      <c r="I21" s="49">
        <f>SUM(F21+G21+H21)/3</f>
        <v>2611648961.2549033</v>
      </c>
      <c r="J21" s="50"/>
      <c r="K21" s="51"/>
      <c r="L21" s="5">
        <f>I21</f>
        <v>2611648961.2549033</v>
      </c>
    </row>
    <row r="22" spans="2:12" ht="21" customHeight="1" thickBot="1">
      <c r="B22" s="59" t="s">
        <v>12</v>
      </c>
      <c r="C22" s="60"/>
      <c r="D22" s="60"/>
      <c r="E22" s="60"/>
      <c r="F22" s="60"/>
      <c r="G22" s="60"/>
      <c r="H22" s="60"/>
      <c r="I22" s="60"/>
      <c r="J22" s="60"/>
      <c r="K22" s="61">
        <f>SUM(L20:L21)</f>
        <v>10770903219.203993</v>
      </c>
      <c r="L22" s="62"/>
    </row>
    <row r="23" spans="2:12" ht="63.75" customHeight="1" thickBot="1">
      <c r="B23" s="38" t="s">
        <v>35</v>
      </c>
      <c r="C23" s="39"/>
      <c r="D23" s="39"/>
      <c r="E23" s="39"/>
      <c r="F23" s="39"/>
      <c r="G23" s="39"/>
      <c r="H23" s="39"/>
      <c r="I23" s="39"/>
      <c r="J23" s="39"/>
      <c r="K23" s="39"/>
      <c r="L23" s="40"/>
    </row>
    <row r="24" spans="2:12" ht="15.75" customHeight="1">
      <c r="B24" s="41" t="s">
        <v>38</v>
      </c>
      <c r="C24" s="42"/>
      <c r="D24" s="42"/>
      <c r="E24" s="42"/>
      <c r="F24" s="30" t="s">
        <v>37</v>
      </c>
      <c r="G24" s="30"/>
      <c r="H24" s="30"/>
      <c r="I24" s="30"/>
      <c r="J24" s="30"/>
      <c r="K24" s="30"/>
      <c r="L24" s="31"/>
    </row>
    <row r="25" spans="2:12" ht="15.75" customHeight="1">
      <c r="B25" s="43"/>
      <c r="C25" s="44"/>
      <c r="D25" s="44"/>
      <c r="E25" s="44"/>
      <c r="F25" s="32"/>
      <c r="G25" s="32"/>
      <c r="H25" s="32"/>
      <c r="I25" s="32"/>
      <c r="J25" s="32"/>
      <c r="K25" s="32"/>
      <c r="L25" s="33"/>
    </row>
    <row r="26" spans="2:12" ht="20.25" customHeight="1">
      <c r="B26" s="43"/>
      <c r="C26" s="44"/>
      <c r="D26" s="44"/>
      <c r="E26" s="44"/>
      <c r="F26" s="32"/>
      <c r="G26" s="32"/>
      <c r="H26" s="32"/>
      <c r="I26" s="32"/>
      <c r="J26" s="32"/>
      <c r="K26" s="32"/>
      <c r="L26" s="33"/>
    </row>
    <row r="27" spans="2:12" ht="4.5" customHeight="1" thickBot="1">
      <c r="B27" s="45"/>
      <c r="C27" s="46"/>
      <c r="D27" s="46"/>
      <c r="E27" s="46"/>
      <c r="F27" s="34"/>
      <c r="G27" s="34"/>
      <c r="H27" s="34"/>
      <c r="I27" s="34"/>
      <c r="J27" s="34"/>
      <c r="K27" s="34"/>
      <c r="L27" s="35"/>
    </row>
    <row r="30" spans="2:12" ht="15.75" thickBot="1"/>
    <row r="31" spans="2:12" ht="15" customHeight="1">
      <c r="B31" s="15" t="s">
        <v>36</v>
      </c>
      <c r="C31" s="16"/>
      <c r="D31" s="16"/>
      <c r="E31" s="16"/>
      <c r="F31" s="16"/>
      <c r="G31" s="16"/>
      <c r="H31" s="16"/>
      <c r="I31" s="16"/>
      <c r="J31" s="16"/>
      <c r="K31" s="16"/>
      <c r="L31" s="17"/>
    </row>
    <row r="32" spans="2:12">
      <c r="B32" s="18"/>
      <c r="C32" s="19"/>
      <c r="D32" s="19"/>
      <c r="E32" s="19"/>
      <c r="F32" s="19"/>
      <c r="G32" s="19"/>
      <c r="H32" s="19"/>
      <c r="I32" s="19"/>
      <c r="J32" s="19"/>
      <c r="K32" s="19"/>
      <c r="L32" s="20"/>
    </row>
    <row r="33" spans="2:12">
      <c r="B33" s="18"/>
      <c r="C33" s="19"/>
      <c r="D33" s="19"/>
      <c r="E33" s="19"/>
      <c r="F33" s="19"/>
      <c r="G33" s="19"/>
      <c r="H33" s="19"/>
      <c r="I33" s="19"/>
      <c r="J33" s="19"/>
      <c r="K33" s="19"/>
      <c r="L33" s="20"/>
    </row>
    <row r="34" spans="2:12">
      <c r="B34" s="18"/>
      <c r="C34" s="19"/>
      <c r="D34" s="19"/>
      <c r="E34" s="19"/>
      <c r="F34" s="19"/>
      <c r="G34" s="19"/>
      <c r="H34" s="19"/>
      <c r="I34" s="19"/>
      <c r="J34" s="19"/>
      <c r="K34" s="19"/>
      <c r="L34" s="20"/>
    </row>
    <row r="35" spans="2:12">
      <c r="B35" s="18"/>
      <c r="C35" s="19"/>
      <c r="D35" s="19"/>
      <c r="E35" s="19"/>
      <c r="F35" s="19"/>
      <c r="G35" s="19"/>
      <c r="H35" s="19"/>
      <c r="I35" s="19"/>
      <c r="J35" s="19"/>
      <c r="K35" s="19"/>
      <c r="L35" s="20"/>
    </row>
    <row r="36" spans="2:12">
      <c r="B36" s="18"/>
      <c r="C36" s="19"/>
      <c r="D36" s="19"/>
      <c r="E36" s="19"/>
      <c r="F36" s="19"/>
      <c r="G36" s="19"/>
      <c r="H36" s="19"/>
      <c r="I36" s="19"/>
      <c r="J36" s="19"/>
      <c r="K36" s="19"/>
      <c r="L36" s="20"/>
    </row>
    <row r="37" spans="2:12">
      <c r="B37" s="18"/>
      <c r="C37" s="19"/>
      <c r="D37" s="19"/>
      <c r="E37" s="19"/>
      <c r="F37" s="19"/>
      <c r="G37" s="19"/>
      <c r="H37" s="19"/>
      <c r="I37" s="19"/>
      <c r="J37" s="19"/>
      <c r="K37" s="19"/>
      <c r="L37" s="20"/>
    </row>
    <row r="38" spans="2:12">
      <c r="B38" s="18"/>
      <c r="C38" s="19"/>
      <c r="D38" s="19"/>
      <c r="E38" s="19"/>
      <c r="F38" s="19"/>
      <c r="G38" s="19"/>
      <c r="H38" s="19"/>
      <c r="I38" s="19"/>
      <c r="J38" s="19"/>
      <c r="K38" s="19"/>
      <c r="L38" s="20"/>
    </row>
    <row r="39" spans="2:12">
      <c r="B39" s="18"/>
      <c r="C39" s="19"/>
      <c r="D39" s="19"/>
      <c r="E39" s="19"/>
      <c r="F39" s="19"/>
      <c r="G39" s="19"/>
      <c r="H39" s="19"/>
      <c r="I39" s="19"/>
      <c r="J39" s="19"/>
      <c r="K39" s="19"/>
      <c r="L39" s="20"/>
    </row>
    <row r="40" spans="2:12">
      <c r="B40" s="18"/>
      <c r="C40" s="19"/>
      <c r="D40" s="19"/>
      <c r="E40" s="19"/>
      <c r="F40" s="19"/>
      <c r="G40" s="19"/>
      <c r="H40" s="19"/>
      <c r="I40" s="19"/>
      <c r="J40" s="19"/>
      <c r="K40" s="19"/>
      <c r="L40" s="20"/>
    </row>
    <row r="41" spans="2:12">
      <c r="B41" s="18"/>
      <c r="C41" s="19"/>
      <c r="D41" s="19"/>
      <c r="E41" s="19"/>
      <c r="F41" s="19"/>
      <c r="G41" s="19"/>
      <c r="H41" s="19"/>
      <c r="I41" s="19"/>
      <c r="J41" s="19"/>
      <c r="K41" s="19"/>
      <c r="L41" s="20"/>
    </row>
    <row r="42" spans="2:12">
      <c r="B42" s="18"/>
      <c r="C42" s="19"/>
      <c r="D42" s="19"/>
      <c r="E42" s="19"/>
      <c r="F42" s="19"/>
      <c r="G42" s="19"/>
      <c r="H42" s="19"/>
      <c r="I42" s="19"/>
      <c r="J42" s="19"/>
      <c r="K42" s="19"/>
      <c r="L42" s="20"/>
    </row>
    <row r="43" spans="2:12">
      <c r="B43" s="18"/>
      <c r="C43" s="19"/>
      <c r="D43" s="19"/>
      <c r="E43" s="19"/>
      <c r="F43" s="19"/>
      <c r="G43" s="19"/>
      <c r="H43" s="19"/>
      <c r="I43" s="19"/>
      <c r="J43" s="19"/>
      <c r="K43" s="19"/>
      <c r="L43" s="20"/>
    </row>
    <row r="44" spans="2:12">
      <c r="B44" s="18"/>
      <c r="C44" s="19"/>
      <c r="D44" s="19"/>
      <c r="E44" s="19"/>
      <c r="F44" s="19"/>
      <c r="G44" s="19"/>
      <c r="H44" s="19"/>
      <c r="I44" s="19"/>
      <c r="J44" s="19"/>
      <c r="K44" s="19"/>
      <c r="L44" s="20"/>
    </row>
    <row r="45" spans="2:12">
      <c r="B45" s="18"/>
      <c r="C45" s="19"/>
      <c r="D45" s="19"/>
      <c r="E45" s="19"/>
      <c r="F45" s="19"/>
      <c r="G45" s="19"/>
      <c r="H45" s="19"/>
      <c r="I45" s="19"/>
      <c r="J45" s="19"/>
      <c r="K45" s="19"/>
      <c r="L45" s="20"/>
    </row>
    <row r="46" spans="2:12">
      <c r="B46" s="18"/>
      <c r="C46" s="19"/>
      <c r="D46" s="19"/>
      <c r="E46" s="19"/>
      <c r="F46" s="19"/>
      <c r="G46" s="19"/>
      <c r="H46" s="19"/>
      <c r="I46" s="19"/>
      <c r="J46" s="19"/>
      <c r="K46" s="19"/>
      <c r="L46" s="20"/>
    </row>
    <row r="47" spans="2:12">
      <c r="B47" s="18"/>
      <c r="C47" s="19"/>
      <c r="D47" s="19"/>
      <c r="E47" s="19"/>
      <c r="F47" s="19"/>
      <c r="G47" s="19"/>
      <c r="H47" s="19"/>
      <c r="I47" s="19"/>
      <c r="J47" s="19"/>
      <c r="K47" s="19"/>
      <c r="L47" s="20"/>
    </row>
    <row r="48" spans="2:12">
      <c r="B48" s="18"/>
      <c r="C48" s="19"/>
      <c r="D48" s="19"/>
      <c r="E48" s="19"/>
      <c r="F48" s="19"/>
      <c r="G48" s="19"/>
      <c r="H48" s="19"/>
      <c r="I48" s="19"/>
      <c r="J48" s="19"/>
      <c r="K48" s="19"/>
      <c r="L48" s="20"/>
    </row>
    <row r="49" spans="2:12">
      <c r="B49" s="18"/>
      <c r="C49" s="19"/>
      <c r="D49" s="19"/>
      <c r="E49" s="19"/>
      <c r="F49" s="19"/>
      <c r="G49" s="19"/>
      <c r="H49" s="19"/>
      <c r="I49" s="19"/>
      <c r="J49" s="19"/>
      <c r="K49" s="19"/>
      <c r="L49" s="20"/>
    </row>
    <row r="50" spans="2:12">
      <c r="B50" s="18"/>
      <c r="C50" s="19"/>
      <c r="D50" s="19"/>
      <c r="E50" s="19"/>
      <c r="F50" s="19"/>
      <c r="G50" s="19"/>
      <c r="H50" s="19"/>
      <c r="I50" s="19"/>
      <c r="J50" s="19"/>
      <c r="K50" s="19"/>
      <c r="L50" s="20"/>
    </row>
    <row r="51" spans="2:12" ht="23.25" customHeight="1" thickBot="1">
      <c r="B51" s="21"/>
      <c r="C51" s="22"/>
      <c r="D51" s="22"/>
      <c r="E51" s="22"/>
      <c r="F51" s="22"/>
      <c r="G51" s="22"/>
      <c r="H51" s="22"/>
      <c r="I51" s="22"/>
      <c r="J51" s="22"/>
      <c r="K51" s="22"/>
      <c r="L51" s="23"/>
    </row>
  </sheetData>
  <mergeCells count="27">
    <mergeCell ref="I2:K3"/>
    <mergeCell ref="L2:L3"/>
    <mergeCell ref="B1:L1"/>
    <mergeCell ref="B2:B4"/>
    <mergeCell ref="B22:J22"/>
    <mergeCell ref="K22:L22"/>
    <mergeCell ref="C2:C4"/>
    <mergeCell ref="D2:E4"/>
    <mergeCell ref="D16:E16"/>
    <mergeCell ref="D17:E17"/>
    <mergeCell ref="D6:E6"/>
    <mergeCell ref="F2:H2"/>
    <mergeCell ref="F3:H3"/>
    <mergeCell ref="B31:L51"/>
    <mergeCell ref="C5:C21"/>
    <mergeCell ref="B5:B21"/>
    <mergeCell ref="F24:L27"/>
    <mergeCell ref="D19:E19"/>
    <mergeCell ref="B23:L23"/>
    <mergeCell ref="B24:E27"/>
    <mergeCell ref="D20:E20"/>
    <mergeCell ref="D18:E18"/>
    <mergeCell ref="I20:K20"/>
    <mergeCell ref="D5:E5"/>
    <mergeCell ref="D7:D15"/>
    <mergeCell ref="D21:E21"/>
    <mergeCell ref="I21:K21"/>
  </mergeCells>
  <pageMargins left="0.7" right="0.7" top="0.75" bottom="0.75" header="0.3" footer="0.3"/>
  <pageSetup paperSize="9" scale="37" fitToHeight="2" orientation="portrait" horizontalDpi="180" verticalDpi="180" r:id="rId1"/>
  <rowBreaks count="1" manualBreakCount="1">
    <brk id="53" max="12" man="1"/>
  </rowBreaks>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pageSetup paperSize="9" orientation="portrait" horizontalDpi="180" verticalDpi="180"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pageSetup paperSize="9" orientation="portrait"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3</vt:i4>
      </vt:variant>
    </vt:vector>
  </HeadingPairs>
  <TitlesOfParts>
    <vt:vector size="6" baseType="lpstr">
      <vt:lpstr>Лист1</vt:lpstr>
      <vt:lpstr>Лист2</vt:lpstr>
      <vt:lpstr>Лист3</vt:lpstr>
      <vt:lpstr>Лист1!_Hlk126072966</vt:lpstr>
      <vt:lpstr>Лист1!_Hlk126073043</vt:lpstr>
      <vt:lpstr>Лист1!Область_печати</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2026-05-27T13:02:57Z</dcterms:modified>
</cp:coreProperties>
</file>