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V:\OHO\00 Гос Закупка\44ФЗ\44ФЗ ГК 100 тыр\2026\Обучение 2026 Повтор НМЦК\"/>
    </mc:Choice>
  </mc:AlternateContent>
  <bookViews>
    <workbookView xWindow="0" yWindow="0" windowWidth="15600" windowHeight="8190"/>
  </bookViews>
  <sheets>
    <sheet name="Расчет НМЦК)" sheetId="3" r:id="rId1"/>
  </sheets>
  <definedNames>
    <definedName name="_xlnm.Print_Titles" localSheetId="0">'Расчет НМЦК)'!$6:$8</definedName>
    <definedName name="_xlnm.Print_Area" localSheetId="0">'Расчет НМЦК)'!$A$1:$L$17</definedName>
  </definedNames>
  <calcPr calcId="152511"/>
</workbook>
</file>

<file path=xl/calcChain.xml><?xml version="1.0" encoding="utf-8"?>
<calcChain xmlns="http://schemas.openxmlformats.org/spreadsheetml/2006/main">
  <c r="I10" i="3" l="1"/>
  <c r="I11" i="3"/>
  <c r="I12" i="3"/>
  <c r="I13" i="3"/>
  <c r="I9" i="3"/>
  <c r="J12" i="3" l="1"/>
  <c r="K12" i="3" s="1"/>
  <c r="L12" i="3"/>
  <c r="J10" i="3"/>
  <c r="L10" i="3"/>
  <c r="J9" i="3"/>
  <c r="K9" i="3" s="1"/>
  <c r="L9" i="3"/>
  <c r="J13" i="3"/>
  <c r="K13" i="3" s="1"/>
  <c r="L13" i="3"/>
  <c r="J11" i="3"/>
  <c r="K11" i="3" s="1"/>
  <c r="L11" i="3"/>
  <c r="L14" i="3" l="1"/>
  <c r="K10" i="3"/>
</calcChain>
</file>

<file path=xl/sharedStrings.xml><?xml version="1.0" encoding="utf-8"?>
<sst xmlns="http://schemas.openxmlformats.org/spreadsheetml/2006/main" count="34" uniqueCount="29">
  <si>
    <t>Среднее квадратичное отклонение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</si>
  <si>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</si>
  <si>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</si>
  <si>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</si>
  <si>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Используемый метод определения НМЦК 
с обоснованием:</t>
  </si>
  <si>
    <t>Расчет НМЦК</t>
  </si>
  <si>
    <t>№      п/п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</si>
  <si>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</si>
  <si>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</si>
  <si>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</si>
  <si>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Наименование объекта закупки</t>
  </si>
  <si>
    <t>ИТОГО НМЦК:</t>
  </si>
  <si>
    <t>Метод сопоставимых рыночных цен (анализа рынка) в соответствии с частью 6 статьи 22 Федерального закона от 05.04.2013 г. № 44-ФЗ "О контрактной системе в сфере закупок товаров, работ, услуг для обеспечения государственных и муниципальных нужд"</t>
  </si>
  <si>
    <t>Идентификационный код закупки 261344207555134420100100040000000000</t>
  </si>
  <si>
    <t>Поскольку коэффициент вариации цен не превышает 33%, то совокупность значений, используемых в расчете при определении Н(М)ЦК, считается однородной.</t>
  </si>
  <si>
    <r>
      <t>Средняя арифметическая цена за единицу                          &lt;</t>
    </r>
    <r>
      <rPr>
        <i/>
        <sz val="9"/>
        <color indexed="8"/>
        <rFont val="Times New Roman"/>
        <family val="1"/>
        <charset val="204"/>
      </rPr>
      <t>ц</t>
    </r>
    <r>
      <rPr>
        <sz val="9"/>
        <color indexed="8"/>
        <rFont val="Times New Roman"/>
        <family val="1"/>
        <charset val="204"/>
      </rPr>
      <t xml:space="preserve">&gt; </t>
    </r>
  </si>
  <si>
    <r>
      <t>Коэффициент вариации цен V (%)</t>
    </r>
    <r>
      <rPr>
        <i/>
        <sz val="9"/>
        <color indexed="8"/>
        <rFont val="Times New Roman"/>
        <family val="1"/>
        <charset val="204"/>
      </rPr>
      <t xml:space="preserve">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</si>
  <si>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8"/>
        <color indexed="8"/>
        <rFont val="Times New Roman"/>
        <family val="1"/>
        <charset val="204"/>
      </rPr>
      <t>n</t>
    </r>
    <r>
      <rPr>
        <sz val="8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8"/>
        <color indexed="8"/>
        <rFont val="Times New Roman"/>
        <family val="1"/>
        <charset val="204"/>
      </rPr>
      <t>i</t>
    </r>
    <r>
      <rPr>
        <sz val="8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</si>
  <si>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Предэкзаменационная подготовка руководителей и специалистов, управленческого персонала, специалистов ТБ предприятий – потребителей тепла</t>
  </si>
  <si>
    <t>Предэкзаменационная подготовка оперативно-ремонтного персонала предприятий – потребителей тепла</t>
  </si>
  <si>
    <t>Предэкзаменационная подготовка руководителей и специалистов организаций – потребителей электрической энергии по Нормам и Правилам работы в электроустановках</t>
  </si>
  <si>
    <t>Повышение квалификации по основам энергосбережения и повышения энергетической эффективности для специалистов, ответственных за энергосбережение организации</t>
  </si>
  <si>
    <t>Предэкзаменационная подготовка руководителей и специалистов ответственных за эксплуатацию сетей газораспределения и газопотребления</t>
  </si>
  <si>
    <t>чел.</t>
  </si>
  <si>
    <t>Ценовое предложение №1 (исх. от 23.06.2026 №81/2026)</t>
  </si>
  <si>
    <t>Ценовое предложение №2 (Исх. от 23.06.2026 №143/06 )</t>
  </si>
  <si>
    <t>Ценовое предложение №3 (исх.  от 26.06.2026 №461/2026)</t>
  </si>
  <si>
    <t>Оказание образовательных услуг по обучению сотрудников налоговых органов Волгоградской области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</si>
  <si>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* Начальная (максимальная) цена Контракта определена методом сопоставимых рыночных цен (анализ рынка) в соответствии с ч.6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</si>
</sst>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2" fillId="0" borderId="0" xfId="0" applyFont="1" applyFill="1"/>
    <xf numFmtId="164" fontId="5" fillId="0" borderId="0" xfId="1" applyFont="1"/>
    <xf numFmtId="0" fontId="6" fillId="0" borderId="0" xfId="0" applyFont="1"/>
    <xf numFmtId="0" fontId="8" fillId="0" borderId="9" xfId="0" applyFont="1" applyFill="1" applyBorder="1" applyAlignment="1">
      <alignment horizontal="center" vertical="center" wrapText="1"/>
    </xf>
    <xf numFmtId="1" fontId="7" fillId="0" borderId="9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/>
    <xf numFmtId="0" fontId="4" fillId="0" borderId="0" xfId="0" applyFont="1"/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" fontId="4" fillId="2" borderId="19" xfId="0" applyNumberFormat="1" applyFont="1" applyFill="1" applyBorder="1" applyAlignment="1" applyProtection="1">
      <alignment vertical="center" wrapText="1"/>
      <protection locked="0"/>
    </xf>
    <xf numFmtId="0" fontId="4" fillId="0" borderId="18" xfId="0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1" fontId="7" fillId="0" borderId="18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right" vertical="center"/>
    </xf>
    <xf numFmtId="2" fontId="4" fillId="0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right" vertical="center" wrapText="1"/>
      <protection locked="0"/>
    </xf>
    <xf numFmtId="0" fontId="4" fillId="0" borderId="6" xfId="0" applyFont="1" applyFill="1" applyBorder="1" applyAlignment="1" applyProtection="1">
      <alignment horizontal="right" vertical="center" wrapText="1"/>
      <protection locked="0"/>
    </xf>
    <xf numFmtId="4" fontId="3" fillId="2" borderId="9" xfId="0" applyNumberFormat="1" applyFont="1" applyFill="1" applyBorder="1" applyAlignment="1">
      <alignment horizontal="right" vertical="center"/>
    </xf>
    <xf numFmtId="4" fontId="3" fillId="2" borderId="18" xfId="0" applyNumberFormat="1" applyFont="1" applyFill="1" applyBorder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49129</xdr:colOff>
      <xdr:row>6</xdr:row>
      <xdr:rowOff>972552</xdr:rowOff>
    </xdr:from>
    <xdr:to>
      <xdr:col>11</xdr:col>
      <xdr:colOff>0</xdr:colOff>
      <xdr:row>6</xdr:row>
      <xdr:rowOff>1324977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76234" y="3870157"/>
          <a:ext cx="1063792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9</xdr:col>
      <xdr:colOff>18851</xdr:colOff>
      <xdr:row>6</xdr:row>
      <xdr:rowOff>884804</xdr:rowOff>
    </xdr:from>
    <xdr:to>
      <xdr:col>9</xdr:col>
      <xdr:colOff>971351</xdr:colOff>
      <xdr:row>6</xdr:row>
      <xdr:rowOff>1322954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72376" y="3713729"/>
          <a:ext cx="95250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346086</xdr:colOff>
      <xdr:row>6</xdr:row>
      <xdr:rowOff>1071849</xdr:rowOff>
    </xdr:from>
    <xdr:to>
      <xdr:col>11</xdr:col>
      <xdr:colOff>1262869</xdr:colOff>
      <xdr:row>6</xdr:row>
      <xdr:rowOff>1384215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899033" y="3969454"/>
          <a:ext cx="916783" cy="312366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333501</xdr:colOff>
      <xdr:row>6</xdr:row>
      <xdr:rowOff>814763</xdr:rowOff>
    </xdr:from>
    <xdr:to>
      <xdr:col>11</xdr:col>
      <xdr:colOff>485901</xdr:colOff>
      <xdr:row>6</xdr:row>
      <xdr:rowOff>1043363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886448" y="3712368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view="pageBreakPreview" zoomScale="95" zoomScaleNormal="80" zoomScaleSheetLayoutView="95" zoomScalePageLayoutView="55" workbookViewId="0">
      <selection activeCell="A17" sqref="A17:L17"/>
    </sheetView>
  </sheetViews>
  <sheetFormatPr defaultRowHeight="12.75" x14ac:dyDescent="0.2"/>
  <cols>
    <col min="1" max="1" width="6.28515625" style="1" customWidth="1"/>
    <col min="2" max="2" width="60.5703125" style="1" customWidth="1"/>
    <col min="3" max="3" width="10.140625" style="1" customWidth="1"/>
    <col min="4" max="4" width="12.7109375" style="1" customWidth="1"/>
    <col min="5" max="5" width="12.5703125" style="3" customWidth="1"/>
    <col min="6" max="8" width="13.7109375" style="3" customWidth="1"/>
    <col min="9" max="9" width="11.85546875" style="3" customWidth="1"/>
    <col min="10" max="10" width="15.7109375" style="1" customWidth="1"/>
    <col min="11" max="11" width="16.28515625" style="1" customWidth="1"/>
    <col min="12" max="12" width="26" style="1" customWidth="1"/>
    <col min="13" max="13" width="14.5703125" style="1" customWidth="1"/>
    <col min="14" max="16384" width="9.140625" style="1"/>
  </cols>
  <sheetData>
    <row r="1" spans="1:13" ht="29.25" customHeight="1" x14ac:dyDescent="0.25">
      <c r="A1" s="37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3" ht="27.75" customHeight="1" x14ac:dyDescent="0.2">
      <c r="A2" s="52" t="s">
        <v>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3" ht="33" customHeight="1" x14ac:dyDescent="0.2">
      <c r="A3" s="56" t="s">
        <v>10</v>
      </c>
      <c r="B3" s="56"/>
      <c r="C3" s="56"/>
      <c r="D3" s="56"/>
      <c r="E3" s="56"/>
      <c r="F3" s="42" t="s">
        <v>27</v>
      </c>
      <c r="G3" s="43"/>
      <c r="H3" s="43"/>
      <c r="I3" s="43"/>
      <c r="J3" s="43"/>
      <c r="K3" s="43"/>
      <c r="L3" s="43"/>
    </row>
    <row r="4" spans="1:13" ht="58.5" customHeight="1" x14ac:dyDescent="0.2">
      <c r="A4" s="39" t="s">
        <v>4</v>
      </c>
      <c r="B4" s="40"/>
      <c r="C4" s="40"/>
      <c r="D4" s="40"/>
      <c r="E4" s="41"/>
      <c r="F4" s="42" t="s">
        <v>12</v>
      </c>
      <c r="G4" s="43"/>
      <c r="H4" s="43"/>
      <c r="I4" s="43"/>
      <c r="J4" s="43"/>
      <c r="K4" s="43"/>
      <c r="L4" s="43"/>
    </row>
    <row r="5" spans="1:13" ht="13.5" customHeight="1" thickBot="1" x14ac:dyDescent="0.25">
      <c r="A5" s="44" t="s">
        <v>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3" ht="48" customHeight="1" thickBot="1" x14ac:dyDescent="0.25">
      <c r="A6" s="46" t="s">
        <v>6</v>
      </c>
      <c r="B6" s="46" t="s">
        <v>10</v>
      </c>
      <c r="C6" s="46" t="s">
        <v>7</v>
      </c>
      <c r="D6" s="46" t="s">
        <v>8</v>
      </c>
      <c r="E6" s="48" t="s">
        <v>9</v>
      </c>
      <c r="F6" s="53"/>
      <c r="G6" s="54"/>
      <c r="H6" s="54"/>
      <c r="I6" s="55"/>
      <c r="J6" s="50" t="s">
        <v>1</v>
      </c>
      <c r="K6" s="51"/>
      <c r="L6" s="19" t="s">
        <v>2</v>
      </c>
    </row>
    <row r="7" spans="1:13" ht="117.75" customHeight="1" thickBot="1" x14ac:dyDescent="0.25">
      <c r="A7" s="47"/>
      <c r="B7" s="47"/>
      <c r="C7" s="47"/>
      <c r="D7" s="47"/>
      <c r="E7" s="49"/>
      <c r="F7" s="18" t="s">
        <v>24</v>
      </c>
      <c r="G7" s="18" t="s">
        <v>25</v>
      </c>
      <c r="H7" s="18" t="s">
        <v>26</v>
      </c>
      <c r="I7" s="11" t="s">
        <v>15</v>
      </c>
      <c r="J7" s="12" t="s">
        <v>0</v>
      </c>
      <c r="K7" s="12" t="s">
        <v>16</v>
      </c>
      <c r="L7" s="13" t="s">
        <v>17</v>
      </c>
    </row>
    <row r="8" spans="1:13" s="5" customFormat="1" ht="12.75" customHeight="1" x14ac:dyDescent="0.2">
      <c r="A8" s="21">
        <v>1</v>
      </c>
      <c r="B8" s="21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13</v>
      </c>
    </row>
    <row r="9" spans="1:13" ht="45" customHeight="1" x14ac:dyDescent="0.2">
      <c r="A9" s="22">
        <v>1</v>
      </c>
      <c r="B9" s="34" t="s">
        <v>18</v>
      </c>
      <c r="C9" s="20" t="s">
        <v>23</v>
      </c>
      <c r="D9" s="6">
        <v>11</v>
      </c>
      <c r="E9" s="7">
        <v>3</v>
      </c>
      <c r="F9" s="17">
        <v>2500</v>
      </c>
      <c r="G9" s="59">
        <v>2000</v>
      </c>
      <c r="H9" s="17">
        <v>2700</v>
      </c>
      <c r="I9" s="15">
        <f>ROUND(((F9+G9+H9)/3),2)</f>
        <v>2400</v>
      </c>
      <c r="J9" s="33">
        <f t="shared" ref="J9:J13" si="0">ROUND((SQRT(((F9-I9)^2+(G9-I9)^2+(H9-I9)^2)/(E9-1))),2)</f>
        <v>360.56</v>
      </c>
      <c r="K9" s="16">
        <f>ROUND(((J9*100)/I9),2)</f>
        <v>15.02</v>
      </c>
      <c r="L9" s="8">
        <f>D9*I9</f>
        <v>26400</v>
      </c>
    </row>
    <row r="10" spans="1:13" ht="45" customHeight="1" x14ac:dyDescent="0.2">
      <c r="A10" s="22">
        <v>2</v>
      </c>
      <c r="B10" s="34" t="s">
        <v>19</v>
      </c>
      <c r="C10" s="20" t="s">
        <v>23</v>
      </c>
      <c r="D10" s="6">
        <v>9</v>
      </c>
      <c r="E10" s="7">
        <v>3</v>
      </c>
      <c r="F10" s="17">
        <v>2500</v>
      </c>
      <c r="G10" s="59">
        <v>2400</v>
      </c>
      <c r="H10" s="17">
        <v>2700</v>
      </c>
      <c r="I10" s="15">
        <f t="shared" ref="I10:I13" si="1">ROUND(((F10+G10+H10)/3),2)</f>
        <v>2533.33</v>
      </c>
      <c r="J10" s="33">
        <f t="shared" si="0"/>
        <v>152.75</v>
      </c>
      <c r="K10" s="16">
        <f>ROUND(((J10*100)/I10),2)</f>
        <v>6.03</v>
      </c>
      <c r="L10" s="8">
        <f t="shared" ref="L10:L13" si="2">D10*I10</f>
        <v>22799.97</v>
      </c>
    </row>
    <row r="11" spans="1:13" ht="49.5" customHeight="1" x14ac:dyDescent="0.2">
      <c r="A11" s="22">
        <v>3</v>
      </c>
      <c r="B11" s="34" t="s">
        <v>20</v>
      </c>
      <c r="C11" s="20" t="s">
        <v>23</v>
      </c>
      <c r="D11" s="6">
        <v>21</v>
      </c>
      <c r="E11" s="7">
        <v>3</v>
      </c>
      <c r="F11" s="17">
        <v>3700</v>
      </c>
      <c r="G11" s="59">
        <v>3200</v>
      </c>
      <c r="H11" s="17">
        <v>4000</v>
      </c>
      <c r="I11" s="15">
        <f t="shared" si="1"/>
        <v>3633.33</v>
      </c>
      <c r="J11" s="33">
        <f t="shared" si="0"/>
        <v>404.15</v>
      </c>
      <c r="K11" s="16">
        <f t="shared" ref="K11:K13" si="3">ROUND(((J11*100)/I11),2)</f>
        <v>11.12</v>
      </c>
      <c r="L11" s="8">
        <f t="shared" si="2"/>
        <v>76299.929999999993</v>
      </c>
    </row>
    <row r="12" spans="1:13" ht="49.5" customHeight="1" x14ac:dyDescent="0.2">
      <c r="A12" s="22">
        <v>4</v>
      </c>
      <c r="B12" s="34" t="s">
        <v>21</v>
      </c>
      <c r="C12" s="20" t="s">
        <v>23</v>
      </c>
      <c r="D12" s="6">
        <v>10</v>
      </c>
      <c r="E12" s="7">
        <v>3</v>
      </c>
      <c r="F12" s="17">
        <v>3500</v>
      </c>
      <c r="G12" s="59">
        <v>3800</v>
      </c>
      <c r="H12" s="17">
        <v>4500</v>
      </c>
      <c r="I12" s="15">
        <f t="shared" si="1"/>
        <v>3933.33</v>
      </c>
      <c r="J12" s="33">
        <f t="shared" si="0"/>
        <v>513.16</v>
      </c>
      <c r="K12" s="16">
        <f t="shared" si="3"/>
        <v>13.05</v>
      </c>
      <c r="L12" s="8">
        <f t="shared" si="2"/>
        <v>39333.300000000003</v>
      </c>
    </row>
    <row r="13" spans="1:13" ht="47.25" customHeight="1" thickBot="1" x14ac:dyDescent="0.25">
      <c r="A13" s="24">
        <v>5</v>
      </c>
      <c r="B13" s="35" t="s">
        <v>22</v>
      </c>
      <c r="C13" s="25" t="s">
        <v>23</v>
      </c>
      <c r="D13" s="26">
        <v>1</v>
      </c>
      <c r="E13" s="27">
        <v>3</v>
      </c>
      <c r="F13" s="28">
        <v>3500</v>
      </c>
      <c r="G13" s="60">
        <v>2800</v>
      </c>
      <c r="H13" s="28">
        <v>3900</v>
      </c>
      <c r="I13" s="29">
        <f t="shared" si="1"/>
        <v>3400</v>
      </c>
      <c r="J13" s="30">
        <f t="shared" si="0"/>
        <v>556.78</v>
      </c>
      <c r="K13" s="31">
        <f t="shared" si="3"/>
        <v>16.38</v>
      </c>
      <c r="L13" s="32">
        <f t="shared" si="2"/>
        <v>3400</v>
      </c>
    </row>
    <row r="14" spans="1:13" ht="16.5" customHeight="1" thickBot="1" x14ac:dyDescent="0.25">
      <c r="A14" s="57" t="s">
        <v>11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23">
        <f>SUM(L9:L13)</f>
        <v>168233.2</v>
      </c>
    </row>
    <row r="15" spans="1:13" ht="15" customHeight="1" x14ac:dyDescent="0.25">
      <c r="B15" s="10"/>
      <c r="C15" s="10"/>
      <c r="F15" s="9"/>
      <c r="K15" s="4"/>
    </row>
    <row r="16" spans="1:13" ht="21.75" customHeight="1" x14ac:dyDescent="0.2">
      <c r="A16" s="38" t="s">
        <v>14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"/>
    </row>
    <row r="17" spans="1:12" s="2" customFormat="1" ht="81.75" customHeight="1" x14ac:dyDescent="0.25">
      <c r="A17" s="36" t="s">
        <v>28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ht="26.25" customHeight="1" x14ac:dyDescent="0.25">
      <c r="B18" s="10"/>
      <c r="C18" s="10"/>
    </row>
    <row r="19" spans="1:12" ht="26.25" customHeight="1" x14ac:dyDescent="0.2">
      <c r="K19" s="4"/>
    </row>
    <row r="20" spans="1:12" ht="15.75" x14ac:dyDescent="0.25">
      <c r="B20" s="10"/>
    </row>
  </sheetData>
  <sheetProtection selectLockedCells="1" selectUnlockedCells="1"/>
  <mergeCells count="17">
    <mergeCell ref="A14:K14"/>
    <mergeCell ref="A17:L17"/>
    <mergeCell ref="A1:L1"/>
    <mergeCell ref="A16:L16"/>
    <mergeCell ref="A4:E4"/>
    <mergeCell ref="F4:L4"/>
    <mergeCell ref="A5:L5"/>
    <mergeCell ref="A6:A7"/>
    <mergeCell ref="B6:B7"/>
    <mergeCell ref="C6:C7"/>
    <mergeCell ref="D6:D7"/>
    <mergeCell ref="E6:E7"/>
    <mergeCell ref="J6:K6"/>
    <mergeCell ref="A2:L2"/>
    <mergeCell ref="F6:I6"/>
    <mergeCell ref="A3:E3"/>
    <mergeCell ref="F3:L3"/>
  </mergeCells>
  <pageMargins left="0.25" right="0.25" top="0.75" bottom="0.75" header="0.3" footer="0.3"/>
  <pageSetup paperSize="9" scale="66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НМЦК)</vt:lpstr>
      <vt:lpstr>'Расчет НМЦК)'!Заголовки_для_печати</vt:lpstr>
      <vt:lpstr>'Расчет НМЦК)'!Область_печати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Тимошенко Сергей Иванович</cp:lastModifiedBy>
  <cp:lastPrinted>2026-08-06T07:29:13Z</cp:lastPrinted>
  <dcterms:created xsi:type="dcterms:W3CDTF">2014-02-03T17:42:58Z</dcterms:created>
  <dcterms:modified xsi:type="dcterms:W3CDTF">2026-08-06T07:29:34Z</dcterms:modified>
</cp:coreProperties>
</file>